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5" windowWidth="15180" windowHeight="9090" activeTab="4"/>
  </bookViews>
  <sheets>
    <sheet name="Bridge" sheetId="1" r:id="rId1"/>
    <sheet name="Core Processing" sheetId="2" r:id="rId2"/>
    <sheet name="Core Data" sheetId="3" state="veryHidden" r:id="rId3"/>
    <sheet name="Distributions" sheetId="4" r:id="rId4"/>
    <sheet name="Model Results" sheetId="5" r:id="rId5"/>
    <sheet name="Cl Distribution" sheetId="6" r:id="rId6"/>
  </sheets>
  <externalReferences>
    <externalReference r:id="rId9"/>
  </externalReferences>
  <definedNames>
    <definedName name="age">'Core Processing'!$K$5</definedName>
    <definedName name="Cldata">'Core Processing'!$C$13:$D$27</definedName>
    <definedName name="ClThres" localSheetId="5">'Cl Distribution'!$C$7</definedName>
    <definedName name="ClThres" localSheetId="4">'Model Results'!$C$7</definedName>
    <definedName name="ClThres">'[1]Fat &amp; Calorie Content'!$C$7</definedName>
    <definedName name="CoChart" localSheetId="3">'Distributions'!$D$16</definedName>
    <definedName name="CoChart">'[1]BMI'!$D$16</definedName>
    <definedName name="date">'Core Processing'!$D$5:$E$6</definedName>
    <definedName name="DateofCollection">'Bridge'!$I$20:$I$23</definedName>
    <definedName name="Dc">'Core Processing'!$F$5</definedName>
    <definedName name="ECR" localSheetId="5">'Cl Distribution'!$H$5</definedName>
    <definedName name="ECR" localSheetId="4">'Model Results'!$G$5</definedName>
    <definedName name="ECR">'[1]Fat &amp; Calorie Content'!$G$5</definedName>
    <definedName name="ECRLF" localSheetId="5">'Cl Distribution'!$H$5</definedName>
    <definedName name="ECRLF" localSheetId="4">'Model Results'!$G$5</definedName>
    <definedName name="ECRLF">'[1]Fat &amp; Calorie Content'!$G$5</definedName>
    <definedName name="EXTRACT" localSheetId="2">'Core Data'!#REF!</definedName>
    <definedName name="InDam" localSheetId="5">'Cl Distribution'!$H$4</definedName>
    <definedName name="InDam" localSheetId="4">'Model Results'!$G$4</definedName>
    <definedName name="InDam">'[1]Fat &amp; Calorie Content'!$G$4</definedName>
    <definedName name="Mage" localSheetId="5">'Cl Distribution'!$C$3</definedName>
    <definedName name="Mage" localSheetId="4">'Model Results'!$C$3</definedName>
    <definedName name="Mage">'[1]Fat &amp; Calorie Content'!$C$3</definedName>
    <definedName name="Npoints" localSheetId="5">'Cl Distribution'!$C$9</definedName>
    <definedName name="Npoints" localSheetId="4">'Model Results'!$C$9</definedName>
    <definedName name="Npoints">'[1]Fat &amp; Calorie Content'!$C$9</definedName>
    <definedName name="NumofCores">'Core Processing'!$K$8</definedName>
    <definedName name="PrjCl">'Core Processing'!$M$13:$M$27</definedName>
    <definedName name="Reinf" localSheetId="5">'Cl Distribution'!$C$4</definedName>
    <definedName name="Reinf" localSheetId="4">'Model Results'!$C$4</definedName>
    <definedName name="Reinf">'[1]Fat &amp; Calorie Content'!$C$4</definedName>
    <definedName name="Rsq">'Core Processing'!$K$4</definedName>
    <definedName name="Span">'Core Processing'!$D$2</definedName>
    <definedName name="SS">'Core Processing'!$K$3</definedName>
    <definedName name="Tp" localSheetId="5">'Cl Distribution'!$C$8</definedName>
    <definedName name="Tp" localSheetId="4">'Model Results'!$C$8</definedName>
    <definedName name="Tp">'[1]Fat &amp; Calorie Content'!$C$8</definedName>
    <definedName name="TypeAnal" localSheetId="5">'Cl Distribution'!$C$10</definedName>
    <definedName name="TypeAnal" localSheetId="4">'Model Results'!$C$10</definedName>
    <definedName name="TypeAnal">'[1]Fat &amp; Calorie Content'!$C$10</definedName>
    <definedName name="Xloc">'Core Processing'!$D$3</definedName>
    <definedName name="Yloc">'Core Processing'!$D$4</definedName>
  </definedNames>
  <calcPr fullCalcOnLoad="1"/>
</workbook>
</file>

<file path=xl/sharedStrings.xml><?xml version="1.0" encoding="utf-8"?>
<sst xmlns="http://schemas.openxmlformats.org/spreadsheetml/2006/main" count="92" uniqueCount="70">
  <si>
    <t>BRIDGE</t>
  </si>
  <si>
    <t>LOCATION</t>
  </si>
  <si>
    <t>STATE</t>
  </si>
  <si>
    <t>TOWN</t>
  </si>
  <si>
    <t>AGE OF STRUCTURE</t>
  </si>
  <si>
    <t>TYPE OF CONSTRUCTION</t>
  </si>
  <si>
    <t>OVERLAY</t>
  </si>
  <si>
    <t>NUMBER OF LANES</t>
  </si>
  <si>
    <t>NUMBER OF SPANS</t>
  </si>
  <si>
    <t>FACILITY CARRIED</t>
  </si>
  <si>
    <t>FACILITY CROSSED</t>
  </si>
  <si>
    <t>DATE OF CONSTRUCTION</t>
  </si>
  <si>
    <t>DATE OF LAST REPAIR</t>
  </si>
  <si>
    <t>DATE OF FIRST COLLECTION</t>
  </si>
  <si>
    <t>DATE OF SECOND COLLECTION</t>
  </si>
  <si>
    <t>DATE OF THIRD COLLECTION</t>
  </si>
  <si>
    <t>DATE OF FOURTH COLLECTION</t>
  </si>
  <si>
    <t>Span:</t>
  </si>
  <si>
    <t>Curve Fit Analysis</t>
  </si>
  <si>
    <t>Xloc:</t>
  </si>
  <si>
    <t>Apparent Diffusion Coeficient</t>
  </si>
  <si>
    <t>Sum of Squares (SS):</t>
  </si>
  <si>
    <t>Yloc:</t>
  </si>
  <si>
    <t>Dt. Of Coll.:</t>
  </si>
  <si>
    <t>Age:</t>
  </si>
  <si>
    <t>Dt. Of Const.:</t>
  </si>
  <si>
    <t>CoreID</t>
  </si>
  <si>
    <t>Number of Cores</t>
  </si>
  <si>
    <t>Nominal Depth</t>
  </si>
  <si>
    <t>Cl Content</t>
  </si>
  <si>
    <r>
      <t>Coeficient of Correlation (R</t>
    </r>
    <r>
      <rPr>
        <vertAlign val="superscript"/>
        <sz val="10"/>
        <rFont val="Arial"/>
        <family val="2"/>
      </rPr>
      <t>2)</t>
    </r>
    <r>
      <rPr>
        <sz val="10"/>
        <rFont val="Arial"/>
        <family val="0"/>
      </rPr>
      <t>:</t>
    </r>
  </si>
  <si>
    <t>Depth</t>
  </si>
  <si>
    <t>Cl</t>
  </si>
  <si>
    <t>Span</t>
  </si>
  <si>
    <t>Xloc</t>
  </si>
  <si>
    <t>Yloc</t>
  </si>
  <si>
    <t>Dc</t>
  </si>
  <si>
    <t>Standard Deviation</t>
  </si>
  <si>
    <t>Min</t>
  </si>
  <si>
    <t>Max</t>
  </si>
  <si>
    <t>Distribution of</t>
  </si>
  <si>
    <t>Co</t>
  </si>
  <si>
    <t>Cover</t>
  </si>
  <si>
    <t>STATISTICS</t>
  </si>
  <si>
    <t>Average</t>
  </si>
  <si>
    <t>n</t>
  </si>
  <si>
    <t>Chloride Threshold:</t>
  </si>
  <si>
    <t>Reinforcing:</t>
  </si>
  <si>
    <t>Black</t>
  </si>
  <si>
    <t>Epoxy</t>
  </si>
  <si>
    <t>Time to Propagation:</t>
  </si>
  <si>
    <t>Structure</t>
  </si>
  <si>
    <t>Age</t>
  </si>
  <si>
    <t># Of Iterations:</t>
  </si>
  <si>
    <t>Epoxy Coated Rebar</t>
  </si>
  <si>
    <t>Initial Damage %:</t>
  </si>
  <si>
    <t>Life of ECR:</t>
  </si>
  <si>
    <t>Model Parameters</t>
  </si>
  <si>
    <t>Linear</t>
  </si>
  <si>
    <t>Type of Co:</t>
  </si>
  <si>
    <t>% Damage</t>
  </si>
  <si>
    <t>MODEL RESULTS</t>
  </si>
  <si>
    <t>Constant</t>
  </si>
  <si>
    <r>
      <t>Alfa (</t>
    </r>
    <r>
      <rPr>
        <b/>
        <sz val="14"/>
        <rFont val="Arial"/>
        <family val="0"/>
      </rPr>
      <t>α</t>
    </r>
    <r>
      <rPr>
        <b/>
        <sz val="14"/>
        <rFont val="Arial"/>
        <family val="2"/>
      </rPr>
      <t>)</t>
    </r>
  </si>
  <si>
    <r>
      <t>Beta(</t>
    </r>
    <r>
      <rPr>
        <b/>
        <sz val="14"/>
        <rFont val="Arial"/>
        <family val="0"/>
      </rPr>
      <t>β</t>
    </r>
    <r>
      <rPr>
        <b/>
        <sz val="14"/>
        <rFont val="Arial"/>
        <family val="2"/>
      </rPr>
      <t>)</t>
    </r>
  </si>
  <si>
    <r>
      <t>R</t>
    </r>
    <r>
      <rPr>
        <b/>
        <vertAlign val="superscript"/>
        <sz val="14"/>
        <rFont val="Arial"/>
        <family val="2"/>
      </rPr>
      <t>2</t>
    </r>
  </si>
  <si>
    <t>Distribution at Age:</t>
  </si>
  <si>
    <t>Percent</t>
  </si>
  <si>
    <t>CHLORIDE DISTRIBUTION</t>
  </si>
  <si>
    <t>Base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</si>
</sst>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yyyy"/>
    <numFmt numFmtId="170" formatCode="0.000"/>
    <numFmt numFmtId="171" formatCode="0.0000"/>
    <numFmt numFmtId="172" formatCode="mm/dd/yy;@"/>
    <numFmt numFmtId="173" formatCode="m/d/yy;@"/>
    <numFmt numFmtId="174" formatCode="0.0"/>
    <numFmt numFmtId="175" formatCode="##"/>
    <numFmt numFmtId="176" formatCode="##0"/>
    <numFmt numFmtId="177" formatCode="m/d/yyyy;@"/>
  </numFmts>
  <fonts count="25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14"/>
      <name val="Arial"/>
      <family val="0"/>
    </font>
    <font>
      <b/>
      <sz val="12"/>
      <name val="Arial"/>
      <family val="2"/>
    </font>
    <font>
      <b/>
      <sz val="12"/>
      <name val="Arial Unicode MS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sz val="12"/>
      <name val="Arial"/>
      <family val="0"/>
    </font>
    <font>
      <sz val="10"/>
      <color indexed="48"/>
      <name val="Arial"/>
      <family val="0"/>
    </font>
    <font>
      <sz val="10"/>
      <color indexed="22"/>
      <name val="Arial"/>
      <family val="0"/>
    </font>
    <font>
      <b/>
      <sz val="14.5"/>
      <name val="Arial"/>
      <family val="0"/>
    </font>
    <font>
      <b/>
      <sz val="14.25"/>
      <name val="Arial"/>
      <family val="0"/>
    </font>
    <font>
      <b/>
      <sz val="11.75"/>
      <name val="Arial"/>
      <family val="2"/>
    </font>
    <font>
      <sz val="14.25"/>
      <name val="Arial"/>
      <family val="0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sz val="10"/>
      <color indexed="13"/>
      <name val="Arial"/>
      <family val="0"/>
    </font>
    <font>
      <b/>
      <sz val="17"/>
      <name val="Arial"/>
      <family val="0"/>
    </font>
    <font>
      <sz val="15"/>
      <name val="Arial"/>
      <family val="0"/>
    </font>
    <font>
      <b/>
      <sz val="18"/>
      <name val="Arial"/>
      <family val="0"/>
    </font>
    <font>
      <b/>
      <sz val="15"/>
      <name val="Arial"/>
      <family val="0"/>
    </font>
    <font>
      <sz val="8.75"/>
      <name val="Arial"/>
      <family val="0"/>
    </font>
    <font>
      <b/>
      <sz val="10.5"/>
      <name val="Arial"/>
      <family val="0"/>
    </font>
  </fonts>
  <fills count="18">
    <fill>
      <patternFill/>
    </fill>
    <fill>
      <patternFill patternType="gray125"/>
    </fill>
    <fill>
      <patternFill patternType="solid">
        <fgColor indexed="23"/>
        <bgColor indexed="64"/>
      </patternFill>
    </fill>
    <fill>
      <patternFill patternType="darkGrid">
        <bgColor indexed="5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lightGray">
        <bgColor indexed="9"/>
      </patternFill>
    </fill>
    <fill>
      <patternFill patternType="solid">
        <fgColor indexed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darkTrellis">
        <bgColor indexed="48"/>
      </patternFill>
    </fill>
    <fill>
      <patternFill patternType="darkTrellis"/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52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ck"/>
      <right style="medium"/>
      <top style="medium"/>
      <bottom style="medium"/>
    </border>
    <border>
      <left style="medium"/>
      <right style="thick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ashed"/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medium"/>
      <right style="thick"/>
      <top style="thick"/>
      <bottom style="medium"/>
    </border>
    <border>
      <left style="thick"/>
      <right style="medium"/>
      <top style="medium"/>
      <bottom>
        <color indexed="63"/>
      </bottom>
    </border>
    <border>
      <left style="thick"/>
      <right style="medium"/>
      <top>
        <color indexed="63"/>
      </top>
      <bottom style="thick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ck"/>
    </border>
    <border>
      <left style="medium"/>
      <right style="medium"/>
      <top>
        <color indexed="63"/>
      </top>
      <bottom style="medium"/>
    </border>
    <border>
      <left style="medium"/>
      <right style="thick"/>
      <top style="medium"/>
      <bottom>
        <color indexed="63"/>
      </bottom>
    </border>
    <border>
      <left style="medium"/>
      <right style="thick"/>
      <top>
        <color indexed="63"/>
      </top>
      <bottom style="thick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81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3" borderId="1" xfId="0" applyFill="1" applyBorder="1" applyAlignment="1">
      <alignment/>
    </xf>
    <xf numFmtId="0" fontId="0" fillId="3" borderId="2" xfId="0" applyFill="1" applyBorder="1" applyAlignment="1">
      <alignment/>
    </xf>
    <xf numFmtId="0" fontId="0" fillId="3" borderId="3" xfId="0" applyFill="1" applyBorder="1" applyAlignment="1">
      <alignment/>
    </xf>
    <xf numFmtId="0" fontId="0" fillId="3" borderId="4" xfId="0" applyFill="1" applyBorder="1" applyAlignment="1">
      <alignment/>
    </xf>
    <xf numFmtId="0" fontId="0" fillId="4" borderId="1" xfId="0" applyFill="1" applyBorder="1" applyAlignment="1">
      <alignment/>
    </xf>
    <xf numFmtId="0" fontId="0" fillId="4" borderId="2" xfId="0" applyFill="1" applyBorder="1" applyAlignment="1">
      <alignment/>
    </xf>
    <xf numFmtId="0" fontId="4" fillId="4" borderId="2" xfId="0" applyFont="1" applyFill="1" applyBorder="1" applyAlignment="1">
      <alignment/>
    </xf>
    <xf numFmtId="0" fontId="5" fillId="4" borderId="2" xfId="0" applyFont="1" applyFill="1" applyBorder="1" applyAlignment="1">
      <alignment horizontal="right"/>
    </xf>
    <xf numFmtId="0" fontId="4" fillId="4" borderId="3" xfId="0" applyFont="1" applyFill="1" applyBorder="1" applyAlignment="1">
      <alignment/>
    </xf>
    <xf numFmtId="0" fontId="0" fillId="3" borderId="5" xfId="0" applyFill="1" applyBorder="1" applyAlignment="1">
      <alignment/>
    </xf>
    <xf numFmtId="0" fontId="4" fillId="3" borderId="4" xfId="0" applyFont="1" applyFill="1" applyBorder="1" applyAlignment="1">
      <alignment/>
    </xf>
    <xf numFmtId="0" fontId="0" fillId="4" borderId="4" xfId="0" applyFill="1" applyBorder="1" applyAlignment="1">
      <alignment/>
    </xf>
    <xf numFmtId="0" fontId="4" fillId="4" borderId="0" xfId="0" applyFont="1" applyFill="1" applyBorder="1" applyAlignment="1">
      <alignment/>
    </xf>
    <xf numFmtId="0" fontId="0" fillId="4" borderId="0" xfId="0" applyFill="1" applyBorder="1" applyAlignment="1">
      <alignment horizontal="right"/>
    </xf>
    <xf numFmtId="0" fontId="6" fillId="4" borderId="0" xfId="0" applyFont="1" applyFill="1" applyBorder="1" applyAlignment="1">
      <alignment horizontal="right"/>
    </xf>
    <xf numFmtId="0" fontId="0" fillId="4" borderId="0" xfId="0" applyFill="1" applyBorder="1" applyAlignment="1">
      <alignment/>
    </xf>
    <xf numFmtId="0" fontId="4" fillId="2" borderId="0" xfId="0" applyFont="1" applyFill="1" applyAlignment="1">
      <alignment/>
    </xf>
    <xf numFmtId="0" fontId="4" fillId="3" borderId="4" xfId="0" applyFont="1" applyFill="1" applyBorder="1" applyAlignment="1">
      <alignment/>
    </xf>
    <xf numFmtId="0" fontId="4" fillId="0" borderId="0" xfId="0" applyFont="1" applyAlignment="1">
      <alignment/>
    </xf>
    <xf numFmtId="0" fontId="4" fillId="2" borderId="0" xfId="0" applyFont="1" applyFill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0" fillId="4" borderId="0" xfId="0" applyFill="1" applyBorder="1" applyAlignment="1">
      <alignment/>
    </xf>
    <xf numFmtId="0" fontId="0" fillId="3" borderId="4" xfId="0" applyFill="1" applyBorder="1" applyAlignment="1">
      <alignment/>
    </xf>
    <xf numFmtId="0" fontId="4" fillId="4" borderId="0" xfId="0" applyFont="1" applyFill="1" applyBorder="1" applyAlignment="1">
      <alignment/>
    </xf>
    <xf numFmtId="0" fontId="0" fillId="4" borderId="6" xfId="0" applyFill="1" applyBorder="1" applyAlignment="1">
      <alignment/>
    </xf>
    <xf numFmtId="0" fontId="0" fillId="4" borderId="7" xfId="0" applyFill="1" applyBorder="1" applyAlignment="1">
      <alignment/>
    </xf>
    <xf numFmtId="0" fontId="0" fillId="4" borderId="8" xfId="0" applyFill="1" applyBorder="1" applyAlignment="1">
      <alignment/>
    </xf>
    <xf numFmtId="0" fontId="0" fillId="3" borderId="6" xfId="0" applyFill="1" applyBorder="1" applyAlignment="1">
      <alignment/>
    </xf>
    <xf numFmtId="0" fontId="0" fillId="3" borderId="7" xfId="0" applyFill="1" applyBorder="1" applyAlignment="1">
      <alignment/>
    </xf>
    <xf numFmtId="0" fontId="0" fillId="3" borderId="8" xfId="0" applyFill="1" applyBorder="1" applyAlignment="1">
      <alignment/>
    </xf>
    <xf numFmtId="0" fontId="0" fillId="5" borderId="9" xfId="0" applyFill="1" applyBorder="1" applyAlignment="1">
      <alignment/>
    </xf>
    <xf numFmtId="0" fontId="0" fillId="5" borderId="10" xfId="0" applyFill="1" applyBorder="1" applyAlignment="1">
      <alignment/>
    </xf>
    <xf numFmtId="0" fontId="0" fillId="4" borderId="0" xfId="0" applyFill="1" applyBorder="1" applyAlignment="1">
      <alignment vertical="center"/>
    </xf>
    <xf numFmtId="0" fontId="0" fillId="4" borderId="0" xfId="0" applyFont="1" applyFill="1" applyBorder="1" applyAlignment="1">
      <alignment horizontal="right" vertical="center"/>
    </xf>
    <xf numFmtId="3" fontId="0" fillId="4" borderId="0" xfId="0" applyNumberFormat="1" applyFill="1" applyBorder="1" applyAlignment="1">
      <alignment horizontal="center" vertical="center"/>
    </xf>
    <xf numFmtId="0" fontId="0" fillId="4" borderId="5" xfId="0" applyFill="1" applyBorder="1" applyAlignment="1">
      <alignment horizontal="left" vertical="center"/>
    </xf>
    <xf numFmtId="0" fontId="0" fillId="4" borderId="0" xfId="0" applyFill="1" applyBorder="1" applyAlignment="1">
      <alignment horizontal="right" vertical="center"/>
    </xf>
    <xf numFmtId="2" fontId="0" fillId="4" borderId="0" xfId="0" applyNumberFormat="1" applyFill="1" applyBorder="1" applyAlignment="1">
      <alignment horizontal="center" vertical="center"/>
    </xf>
    <xf numFmtId="2" fontId="0" fillId="4" borderId="0" xfId="0" applyNumberFormat="1" applyFill="1" applyBorder="1" applyAlignment="1">
      <alignment vertical="center"/>
    </xf>
    <xf numFmtId="2" fontId="0" fillId="4" borderId="7" xfId="0" applyNumberFormat="1" applyFill="1" applyBorder="1" applyAlignment="1">
      <alignment horizontal="center" vertical="center"/>
    </xf>
    <xf numFmtId="0" fontId="0" fillId="4" borderId="7" xfId="0" applyFill="1" applyBorder="1" applyAlignment="1">
      <alignment vertical="center"/>
    </xf>
    <xf numFmtId="0" fontId="0" fillId="4" borderId="7" xfId="0" applyFill="1" applyBorder="1" applyAlignment="1">
      <alignment horizontal="right" vertical="center"/>
    </xf>
    <xf numFmtId="0" fontId="0" fillId="4" borderId="8" xfId="0" applyFill="1" applyBorder="1" applyAlignment="1">
      <alignment vertical="center"/>
    </xf>
    <xf numFmtId="0" fontId="0" fillId="0" borderId="0" xfId="0" applyBorder="1" applyAlignment="1">
      <alignment/>
    </xf>
    <xf numFmtId="0" fontId="0" fillId="5" borderId="0" xfId="0" applyFill="1" applyBorder="1" applyAlignment="1">
      <alignment/>
    </xf>
    <xf numFmtId="0" fontId="9" fillId="4" borderId="11" xfId="0" applyFont="1" applyFill="1" applyBorder="1" applyAlignment="1">
      <alignment horizontal="left" vertical="center"/>
    </xf>
    <xf numFmtId="0" fontId="0" fillId="4" borderId="12" xfId="0" applyFill="1" applyBorder="1" applyAlignment="1">
      <alignment/>
    </xf>
    <xf numFmtId="0" fontId="3" fillId="4" borderId="13" xfId="0" applyFont="1" applyFill="1" applyBorder="1" applyAlignment="1">
      <alignment wrapText="1"/>
    </xf>
    <xf numFmtId="0" fontId="0" fillId="5" borderId="2" xfId="0" applyFill="1" applyBorder="1" applyAlignment="1">
      <alignment/>
    </xf>
    <xf numFmtId="0" fontId="0" fillId="5" borderId="3" xfId="0" applyFill="1" applyBorder="1" applyAlignment="1">
      <alignment/>
    </xf>
    <xf numFmtId="0" fontId="7" fillId="5" borderId="11" xfId="0" applyFont="1" applyFill="1" applyBorder="1" applyAlignment="1">
      <alignment horizontal="center" vertical="center" wrapText="1"/>
    </xf>
    <xf numFmtId="0" fontId="7" fillId="5" borderId="14" xfId="0" applyFont="1" applyFill="1" applyBorder="1" applyAlignment="1">
      <alignment horizontal="center" vertical="center" wrapText="1"/>
    </xf>
    <xf numFmtId="0" fontId="0" fillId="5" borderId="5" xfId="0" applyFill="1" applyBorder="1" applyAlignment="1">
      <alignment/>
    </xf>
    <xf numFmtId="0" fontId="7" fillId="4" borderId="12" xfId="0" applyFont="1" applyFill="1" applyBorder="1" applyAlignment="1">
      <alignment horizontal="center" vertical="center" wrapText="1"/>
    </xf>
    <xf numFmtId="0" fontId="0" fillId="4" borderId="15" xfId="0" applyFill="1" applyBorder="1" applyAlignment="1">
      <alignment/>
    </xf>
    <xf numFmtId="0" fontId="0" fillId="6" borderId="16" xfId="0" applyFill="1" applyBorder="1" applyAlignment="1" applyProtection="1">
      <alignment horizontal="center"/>
      <protection locked="0"/>
    </xf>
    <xf numFmtId="0" fontId="0" fillId="6" borderId="17" xfId="0" applyFill="1" applyBorder="1" applyAlignment="1" applyProtection="1">
      <alignment horizontal="center"/>
      <protection locked="0"/>
    </xf>
    <xf numFmtId="0" fontId="0" fillId="5" borderId="4" xfId="0" applyFill="1" applyBorder="1" applyAlignment="1">
      <alignment/>
    </xf>
    <xf numFmtId="0" fontId="10" fillId="7" borderId="0" xfId="0" applyFont="1" applyFill="1" applyBorder="1" applyAlignment="1">
      <alignment/>
    </xf>
    <xf numFmtId="0" fontId="11" fillId="5" borderId="0" xfId="0" applyFont="1" applyFill="1" applyBorder="1" applyAlignment="1" applyProtection="1">
      <alignment/>
      <protection hidden="1"/>
    </xf>
    <xf numFmtId="0" fontId="0" fillId="5" borderId="0" xfId="0" applyFill="1" applyBorder="1" applyAlignment="1">
      <alignment vertical="center"/>
    </xf>
    <xf numFmtId="0" fontId="0" fillId="6" borderId="18" xfId="0" applyFill="1" applyBorder="1" applyAlignment="1" applyProtection="1">
      <alignment/>
      <protection locked="0"/>
    </xf>
    <xf numFmtId="0" fontId="0" fillId="6" borderId="9" xfId="0" applyFill="1" applyBorder="1" applyAlignment="1" applyProtection="1">
      <alignment/>
      <protection locked="0"/>
    </xf>
    <xf numFmtId="0" fontId="0" fillId="5" borderId="7" xfId="0" applyFill="1" applyBorder="1" applyAlignment="1">
      <alignment/>
    </xf>
    <xf numFmtId="0" fontId="0" fillId="5" borderId="8" xfId="0" applyFill="1" applyBorder="1" applyAlignment="1">
      <alignment/>
    </xf>
    <xf numFmtId="0" fontId="0" fillId="0" borderId="4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7" fillId="0" borderId="0" xfId="0" applyFont="1" applyAlignment="1">
      <alignment horizontal="center"/>
    </xf>
    <xf numFmtId="1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2" fontId="7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43" fontId="0" fillId="0" borderId="0" xfId="15" applyAlignment="1">
      <alignment horizontal="center"/>
    </xf>
    <xf numFmtId="0" fontId="16" fillId="8" borderId="0" xfId="0" applyFont="1" applyFill="1" applyAlignment="1">
      <alignment horizontal="center" vertical="center"/>
    </xf>
    <xf numFmtId="0" fontId="16" fillId="9" borderId="19" xfId="0" applyFont="1" applyFill="1" applyBorder="1" applyAlignment="1">
      <alignment horizontal="center" vertical="center"/>
    </xf>
    <xf numFmtId="171" fontId="16" fillId="9" borderId="14" xfId="0" applyNumberFormat="1" applyFont="1" applyFill="1" applyBorder="1" applyAlignment="1">
      <alignment horizontal="center" vertical="center"/>
    </xf>
    <xf numFmtId="171" fontId="16" fillId="9" borderId="2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6" fillId="0" borderId="0" xfId="0" applyFont="1" applyAlignment="1">
      <alignment horizontal="center" vertical="center"/>
    </xf>
    <xf numFmtId="1" fontId="16" fillId="0" borderId="0" xfId="0" applyNumberFormat="1" applyFont="1" applyAlignment="1">
      <alignment horizontal="center" vertical="center"/>
    </xf>
    <xf numFmtId="171" fontId="16" fillId="0" borderId="0" xfId="0" applyNumberFormat="1" applyFont="1" applyAlignment="1">
      <alignment horizontal="center" vertical="center"/>
    </xf>
    <xf numFmtId="9" fontId="0" fillId="0" borderId="0" xfId="21" applyAlignment="1">
      <alignment/>
    </xf>
    <xf numFmtId="0" fontId="5" fillId="10" borderId="0" xfId="0" applyFont="1" applyFill="1" applyAlignment="1">
      <alignment/>
    </xf>
    <xf numFmtId="0" fontId="0" fillId="10" borderId="0" xfId="0" applyFill="1" applyAlignment="1">
      <alignment/>
    </xf>
    <xf numFmtId="0" fontId="0" fillId="10" borderId="0" xfId="0" applyFill="1" applyAlignment="1">
      <alignment horizontal="right"/>
    </xf>
    <xf numFmtId="0" fontId="0" fillId="11" borderId="0" xfId="0" applyFill="1" applyAlignment="1">
      <alignment/>
    </xf>
    <xf numFmtId="0" fontId="0" fillId="11" borderId="0" xfId="0" applyFill="1" applyAlignment="1">
      <alignment horizontal="right"/>
    </xf>
    <xf numFmtId="1" fontId="0" fillId="10" borderId="0" xfId="21" applyNumberFormat="1" applyFont="1" applyFill="1" applyAlignment="1">
      <alignment horizontal="right"/>
    </xf>
    <xf numFmtId="0" fontId="0" fillId="10" borderId="0" xfId="0" applyFill="1" applyBorder="1" applyAlignment="1">
      <alignment/>
    </xf>
    <xf numFmtId="1" fontId="0" fillId="10" borderId="0" xfId="21" applyNumberFormat="1" applyFill="1" applyAlignment="1">
      <alignment/>
    </xf>
    <xf numFmtId="0" fontId="0" fillId="10" borderId="0" xfId="0" applyFill="1" applyAlignment="1">
      <alignment horizontal="center"/>
    </xf>
    <xf numFmtId="176" fontId="0" fillId="10" borderId="0" xfId="0" applyNumberFormat="1" applyFill="1" applyAlignment="1">
      <alignment horizontal="center"/>
    </xf>
    <xf numFmtId="1" fontId="0" fillId="10" borderId="0" xfId="0" applyNumberFormat="1" applyFill="1" applyAlignment="1">
      <alignment horizontal="center"/>
    </xf>
    <xf numFmtId="0" fontId="0" fillId="5" borderId="21" xfId="0" applyFill="1" applyBorder="1" applyAlignment="1">
      <alignment/>
    </xf>
    <xf numFmtId="0" fontId="0" fillId="5" borderId="0" xfId="0" applyFill="1" applyAlignment="1">
      <alignment/>
    </xf>
    <xf numFmtId="2" fontId="0" fillId="10" borderId="0" xfId="0" applyNumberFormat="1" applyFill="1" applyAlignment="1">
      <alignment horizontal="center"/>
    </xf>
    <xf numFmtId="0" fontId="7" fillId="10" borderId="0" xfId="0" applyFont="1" applyFill="1" applyBorder="1" applyAlignment="1">
      <alignment horizontal="right"/>
    </xf>
    <xf numFmtId="1" fontId="7" fillId="10" borderId="0" xfId="0" applyNumberFormat="1" applyFont="1" applyFill="1" applyBorder="1" applyAlignment="1">
      <alignment horizontal="center"/>
    </xf>
    <xf numFmtId="0" fontId="7" fillId="10" borderId="0" xfId="0" applyFont="1" applyFill="1" applyAlignment="1">
      <alignment horizontal="center"/>
    </xf>
    <xf numFmtId="0" fontId="0" fillId="10" borderId="0" xfId="0" applyFill="1" applyBorder="1" applyAlignment="1">
      <alignment horizontal="center"/>
    </xf>
    <xf numFmtId="1" fontId="0" fillId="10" borderId="0" xfId="0" applyNumberFormat="1" applyFill="1" applyBorder="1" applyAlignment="1">
      <alignment horizontal="center"/>
    </xf>
    <xf numFmtId="0" fontId="18" fillId="10" borderId="0" xfId="0" applyFont="1" applyFill="1" applyBorder="1" applyAlignment="1">
      <alignment/>
    </xf>
    <xf numFmtId="0" fontId="4" fillId="10" borderId="22" xfId="0" applyFont="1" applyFill="1" applyBorder="1" applyAlignment="1" applyProtection="1">
      <alignment/>
      <protection locked="0"/>
    </xf>
    <xf numFmtId="0" fontId="4" fillId="10" borderId="23" xfId="0" applyFont="1" applyFill="1" applyBorder="1" applyAlignment="1" applyProtection="1">
      <alignment/>
      <protection locked="0"/>
    </xf>
    <xf numFmtId="0" fontId="0" fillId="4" borderId="0" xfId="0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12" borderId="0" xfId="0" applyFill="1" applyAlignment="1" applyProtection="1">
      <alignment/>
      <protection locked="0"/>
    </xf>
    <xf numFmtId="0" fontId="0" fillId="11" borderId="0" xfId="0" applyFill="1" applyAlignment="1" applyProtection="1">
      <alignment/>
      <protection locked="0"/>
    </xf>
    <xf numFmtId="0" fontId="0" fillId="10" borderId="0" xfId="0" applyFill="1" applyAlignment="1" applyProtection="1">
      <alignment horizontal="center"/>
      <protection locked="0"/>
    </xf>
    <xf numFmtId="176" fontId="0" fillId="10" borderId="0" xfId="0" applyNumberFormat="1" applyFill="1" applyAlignment="1" applyProtection="1">
      <alignment horizontal="center"/>
      <protection locked="0"/>
    </xf>
    <xf numFmtId="0" fontId="0" fillId="6" borderId="9" xfId="0" applyFill="1" applyBorder="1" applyAlignment="1" applyProtection="1">
      <alignment horizontal="center"/>
      <protection locked="0"/>
    </xf>
    <xf numFmtId="0" fontId="0" fillId="10" borderId="0" xfId="0" applyFill="1" applyAlignment="1" applyProtection="1">
      <alignment/>
      <protection locked="0"/>
    </xf>
    <xf numFmtId="0" fontId="6" fillId="4" borderId="24" xfId="0" applyFont="1" applyFill="1" applyBorder="1" applyAlignment="1">
      <alignment horizontal="right"/>
    </xf>
    <xf numFmtId="0" fontId="6" fillId="4" borderId="25" xfId="0" applyFont="1" applyFill="1" applyBorder="1" applyAlignment="1">
      <alignment horizontal="right"/>
    </xf>
    <xf numFmtId="0" fontId="6" fillId="4" borderId="26" xfId="0" applyFont="1" applyFill="1" applyBorder="1" applyAlignment="1">
      <alignment horizontal="right"/>
    </xf>
    <xf numFmtId="0" fontId="4" fillId="13" borderId="22" xfId="0" applyFont="1" applyFill="1" applyBorder="1" applyAlignment="1" applyProtection="1">
      <alignment horizontal="center"/>
      <protection locked="0"/>
    </xf>
    <xf numFmtId="0" fontId="4" fillId="13" borderId="23" xfId="0" applyFont="1" applyFill="1" applyBorder="1" applyAlignment="1" applyProtection="1">
      <alignment horizontal="center"/>
      <protection locked="0"/>
    </xf>
    <xf numFmtId="173" fontId="4" fillId="13" borderId="22" xfId="0" applyNumberFormat="1" applyFont="1" applyFill="1" applyBorder="1" applyAlignment="1" applyProtection="1">
      <alignment horizontal="center"/>
      <protection locked="0"/>
    </xf>
    <xf numFmtId="173" fontId="4" fillId="13" borderId="23" xfId="0" applyNumberFormat="1" applyFont="1" applyFill="1" applyBorder="1" applyAlignment="1" applyProtection="1">
      <alignment horizontal="center"/>
      <protection locked="0"/>
    </xf>
    <xf numFmtId="0" fontId="4" fillId="5" borderId="1" xfId="0" applyFont="1" applyFill="1" applyBorder="1" applyAlignment="1">
      <alignment horizontal="center" vertical="center"/>
    </xf>
    <xf numFmtId="0" fontId="4" fillId="5" borderId="2" xfId="0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0" fillId="4" borderId="27" xfId="0" applyFill="1" applyBorder="1" applyAlignment="1">
      <alignment horizontal="right" vertical="center"/>
    </xf>
    <xf numFmtId="0" fontId="0" fillId="4" borderId="28" xfId="0" applyFill="1" applyBorder="1" applyAlignment="1">
      <alignment horizontal="right" vertical="center"/>
    </xf>
    <xf numFmtId="0" fontId="0" fillId="4" borderId="29" xfId="0" applyFill="1" applyBorder="1" applyAlignment="1">
      <alignment horizontal="right" vertical="center"/>
    </xf>
    <xf numFmtId="0" fontId="0" fillId="4" borderId="30" xfId="0" applyFill="1" applyBorder="1" applyAlignment="1">
      <alignment horizontal="right" vertical="center"/>
    </xf>
    <xf numFmtId="0" fontId="0" fillId="4" borderId="31" xfId="0" applyFill="1" applyBorder="1" applyAlignment="1">
      <alignment horizontal="right" vertical="center"/>
    </xf>
    <xf numFmtId="0" fontId="0" fillId="4" borderId="32" xfId="0" applyFill="1" applyBorder="1" applyAlignment="1">
      <alignment horizontal="right" vertical="center"/>
    </xf>
    <xf numFmtId="0" fontId="0" fillId="4" borderId="28" xfId="0" applyFill="1" applyBorder="1" applyAlignment="1" applyProtection="1">
      <alignment horizontal="center" vertical="center"/>
      <protection locked="0"/>
    </xf>
    <xf numFmtId="0" fontId="5" fillId="4" borderId="33" xfId="0" applyFont="1" applyFill="1" applyBorder="1" applyAlignment="1">
      <alignment horizontal="center" vertical="center"/>
    </xf>
    <xf numFmtId="0" fontId="5" fillId="4" borderId="34" xfId="0" applyFont="1" applyFill="1" applyBorder="1" applyAlignment="1">
      <alignment horizontal="center" vertical="center"/>
    </xf>
    <xf numFmtId="0" fontId="5" fillId="4" borderId="35" xfId="0" applyFont="1" applyFill="1" applyBorder="1" applyAlignment="1">
      <alignment horizontal="center" vertical="center"/>
    </xf>
    <xf numFmtId="0" fontId="7" fillId="4" borderId="9" xfId="0" applyFont="1" applyFill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171" fontId="7" fillId="4" borderId="10" xfId="0" applyNumberFormat="1" applyFont="1" applyFill="1" applyBorder="1" applyAlignment="1">
      <alignment horizontal="center" vertical="center"/>
    </xf>
    <xf numFmtId="171" fontId="7" fillId="4" borderId="38" xfId="0" applyNumberFormat="1" applyFont="1" applyFill="1" applyBorder="1" applyAlignment="1">
      <alignment horizontal="center" vertical="center"/>
    </xf>
    <xf numFmtId="171" fontId="7" fillId="4" borderId="36" xfId="0" applyNumberFormat="1" applyFont="1" applyFill="1" applyBorder="1" applyAlignment="1">
      <alignment horizontal="center" vertical="center"/>
    </xf>
    <xf numFmtId="171" fontId="7" fillId="4" borderId="37" xfId="0" applyNumberFormat="1" applyFont="1" applyFill="1" applyBorder="1" applyAlignment="1">
      <alignment horizontal="center" vertical="center"/>
    </xf>
    <xf numFmtId="0" fontId="5" fillId="4" borderId="12" xfId="0" applyFont="1" applyFill="1" applyBorder="1" applyAlignment="1">
      <alignment horizontal="center" vertical="center"/>
    </xf>
    <xf numFmtId="0" fontId="5" fillId="4" borderId="39" xfId="0" applyFont="1" applyFill="1" applyBorder="1" applyAlignment="1">
      <alignment horizontal="center" vertical="center"/>
    </xf>
    <xf numFmtId="170" fontId="0" fillId="0" borderId="0" xfId="0" applyNumberFormat="1" applyBorder="1" applyAlignment="1">
      <alignment horizontal="center" vertical="center"/>
    </xf>
    <xf numFmtId="0" fontId="0" fillId="4" borderId="30" xfId="0" applyFill="1" applyBorder="1" applyAlignment="1" applyProtection="1">
      <alignment horizontal="center" vertical="center"/>
      <protection locked="0"/>
    </xf>
    <xf numFmtId="172" fontId="0" fillId="4" borderId="30" xfId="0" applyNumberFormat="1" applyFill="1" applyBorder="1" applyAlignment="1" applyProtection="1">
      <alignment horizontal="center" vertical="center"/>
      <protection locked="0"/>
    </xf>
    <xf numFmtId="177" fontId="0" fillId="4" borderId="40" xfId="0" applyNumberFormat="1" applyFill="1" applyBorder="1" applyAlignment="1" applyProtection="1">
      <alignment horizontal="center" vertical="center"/>
      <protection locked="0"/>
    </xf>
    <xf numFmtId="177" fontId="0" fillId="4" borderId="41" xfId="0" applyNumberFormat="1" applyFill="1" applyBorder="1" applyAlignment="1" applyProtection="1">
      <alignment horizontal="center" vertical="center"/>
      <protection locked="0"/>
    </xf>
    <xf numFmtId="1" fontId="16" fillId="9" borderId="14" xfId="0" applyNumberFormat="1" applyFont="1" applyFill="1" applyBorder="1" applyAlignment="1">
      <alignment horizontal="center" vertical="center"/>
    </xf>
    <xf numFmtId="2" fontId="16" fillId="9" borderId="14" xfId="0" applyNumberFormat="1" applyFont="1" applyFill="1" applyBorder="1" applyAlignment="1">
      <alignment horizontal="center" vertical="center"/>
    </xf>
    <xf numFmtId="2" fontId="16" fillId="9" borderId="20" xfId="0" applyNumberFormat="1" applyFont="1" applyFill="1" applyBorder="1" applyAlignment="1">
      <alignment horizontal="center" vertical="center"/>
    </xf>
    <xf numFmtId="1" fontId="16" fillId="9" borderId="20" xfId="0" applyNumberFormat="1" applyFont="1" applyFill="1" applyBorder="1" applyAlignment="1">
      <alignment horizontal="center" vertical="center"/>
    </xf>
    <xf numFmtId="171" fontId="16" fillId="9" borderId="20" xfId="0" applyNumberFormat="1" applyFont="1" applyFill="1" applyBorder="1" applyAlignment="1">
      <alignment horizontal="center" vertical="center"/>
    </xf>
    <xf numFmtId="171" fontId="16" fillId="9" borderId="14" xfId="0" applyNumberFormat="1" applyFont="1" applyFill="1" applyBorder="1" applyAlignment="1">
      <alignment horizontal="center" vertical="center"/>
    </xf>
    <xf numFmtId="0" fontId="16" fillId="9" borderId="19" xfId="0" applyFont="1" applyFill="1" applyBorder="1" applyAlignment="1">
      <alignment horizontal="center" vertical="center" wrapText="1"/>
    </xf>
    <xf numFmtId="0" fontId="16" fillId="8" borderId="0" xfId="0" applyFont="1" applyFill="1" applyAlignment="1">
      <alignment horizontal="center" vertical="center"/>
    </xf>
    <xf numFmtId="0" fontId="16" fillId="9" borderId="42" xfId="0" applyFont="1" applyFill="1" applyBorder="1" applyAlignment="1">
      <alignment horizontal="center" vertical="center"/>
    </xf>
    <xf numFmtId="0" fontId="16" fillId="9" borderId="43" xfId="0" applyFont="1" applyFill="1" applyBorder="1" applyAlignment="1">
      <alignment horizontal="center" vertical="center"/>
    </xf>
    <xf numFmtId="0" fontId="16" fillId="9" borderId="44" xfId="0" applyFont="1" applyFill="1" applyBorder="1" applyAlignment="1">
      <alignment horizontal="center" vertical="center"/>
    </xf>
    <xf numFmtId="0" fontId="16" fillId="11" borderId="45" xfId="0" applyFont="1" applyFill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2" fontId="16" fillId="14" borderId="47" xfId="0" applyNumberFormat="1" applyFont="1" applyFill="1" applyBorder="1" applyAlignment="1">
      <alignment horizontal="center" vertical="center"/>
    </xf>
    <xf numFmtId="2" fontId="0" fillId="15" borderId="48" xfId="0" applyNumberFormat="1" applyFill="1" applyBorder="1" applyAlignment="1">
      <alignment horizontal="center" vertical="center"/>
    </xf>
    <xf numFmtId="2" fontId="16" fillId="11" borderId="47" xfId="0" applyNumberFormat="1" applyFont="1" applyFill="1" applyBorder="1" applyAlignment="1">
      <alignment horizontal="center" vertical="center"/>
    </xf>
    <xf numFmtId="2" fontId="0" fillId="0" borderId="49" xfId="0" applyNumberFormat="1" applyBorder="1" applyAlignment="1">
      <alignment horizontal="center" vertical="center"/>
    </xf>
    <xf numFmtId="2" fontId="0" fillId="0" borderId="48" xfId="0" applyNumberFormat="1" applyBorder="1" applyAlignment="1">
      <alignment horizontal="center" vertical="center"/>
    </xf>
    <xf numFmtId="2" fontId="16" fillId="14" borderId="50" xfId="0" applyNumberFormat="1" applyFont="1" applyFill="1" applyBorder="1" applyAlignment="1">
      <alignment horizontal="center" vertical="center"/>
    </xf>
    <xf numFmtId="2" fontId="0" fillId="15" borderId="51" xfId="0" applyNumberFormat="1" applyFill="1" applyBorder="1" applyAlignment="1">
      <alignment horizontal="center" vertical="center"/>
    </xf>
    <xf numFmtId="2" fontId="0" fillId="16" borderId="48" xfId="0" applyNumberFormat="1" applyFill="1" applyBorder="1" applyAlignment="1">
      <alignment horizontal="center" vertical="center"/>
    </xf>
    <xf numFmtId="2" fontId="16" fillId="11" borderId="50" xfId="0" applyNumberFormat="1" applyFont="1" applyFill="1" applyBorder="1" applyAlignment="1">
      <alignment horizontal="center" vertical="center"/>
    </xf>
    <xf numFmtId="2" fontId="0" fillId="16" borderId="51" xfId="0" applyNumberFormat="1" applyFill="1" applyBorder="1" applyAlignment="1">
      <alignment horizontal="center" vertical="center"/>
    </xf>
    <xf numFmtId="0" fontId="9" fillId="10" borderId="0" xfId="0" applyFont="1" applyFill="1" applyAlignment="1">
      <alignment horizontal="center" vertical="center" wrapText="1"/>
    </xf>
    <xf numFmtId="0" fontId="0" fillId="17" borderId="0" xfId="0" applyFill="1" applyAlignment="1" applyProtection="1">
      <alignment horizontal="center"/>
      <protection locked="0"/>
    </xf>
    <xf numFmtId="0" fontId="7" fillId="10" borderId="0" xfId="0" applyFont="1" applyFill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50" b="1" i="0" u="none" baseline="0">
                <a:latin typeface="Arial"/>
                <a:ea typeface="Arial"/>
                <a:cs typeface="Arial"/>
              </a:rPr>
              <a:t>Chloride Profile - Dc Curve Fit</a:t>
            </a:r>
          </a:p>
        </c:rich>
      </c:tx>
      <c:layout>
        <c:manualLayout>
          <c:xMode val="factor"/>
          <c:yMode val="factor"/>
          <c:x val="0.09775"/>
          <c:y val="0.0035"/>
        </c:manualLayout>
      </c:layout>
      <c:spPr>
        <a:solidFill>
          <a:srgbClr val="C0C0C0"/>
        </a:solidFill>
        <a:ln w="3175">
          <a:noFill/>
        </a:ln>
      </c:spPr>
    </c:title>
    <c:plotArea>
      <c:layout>
        <c:manualLayout>
          <c:xMode val="edge"/>
          <c:yMode val="edge"/>
          <c:x val="0.1085"/>
          <c:y val="0.096"/>
          <c:w val="0.88925"/>
          <c:h val="0.83075"/>
        </c:manualLayout>
      </c:layout>
      <c:scatterChart>
        <c:scatterStyle val="lineMarker"/>
        <c:varyColors val="0"/>
        <c:ser>
          <c:idx val="0"/>
          <c:order val="0"/>
          <c:tx>
            <c:v>Actual Data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'Core Processing'!$C$13:$C$26</c:f>
              <c:numCache/>
            </c:numRef>
          </c:xVal>
          <c:yVal>
            <c:numRef>
              <c:f>'Core Processing'!$D$13:$D$26</c:f>
              <c:numCache/>
            </c:numRef>
          </c:yVal>
          <c:smooth val="0"/>
        </c:ser>
        <c:ser>
          <c:idx val="1"/>
          <c:order val="1"/>
          <c:tx>
            <c:v>Best Fit Line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'Core Processing'!$C$13:$C$26</c:f>
              <c:numCache/>
            </c:numRef>
          </c:xVal>
          <c:yVal>
            <c:numRef>
              <c:f>'Core Processing'!$M$13:$M$26</c:f>
              <c:numCache/>
            </c:numRef>
          </c:yVal>
          <c:smooth val="0"/>
        </c:ser>
        <c:axId val="26383851"/>
        <c:axId val="36128068"/>
      </c:scatterChart>
      <c:valAx>
        <c:axId val="263838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25" b="1" i="0" u="none" baseline="0">
                    <a:latin typeface="Arial"/>
                    <a:ea typeface="Arial"/>
                    <a:cs typeface="Arial"/>
                  </a:rPr>
                  <a:t>Nominal Depth</a:t>
                </a:r>
              </a:p>
            </c:rich>
          </c:tx>
          <c:layout/>
          <c:overlay val="0"/>
          <c:spPr>
            <a:solidFill>
              <a:srgbClr val="C0C0C0"/>
            </a:solidFill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6128068"/>
        <c:crosses val="autoZero"/>
        <c:crossBetween val="midCat"/>
        <c:dispUnits/>
      </c:valAx>
      <c:valAx>
        <c:axId val="3612806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   Chloride Concentration   
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0425"/>
            </c:manualLayout>
          </c:layout>
          <c:overlay val="0"/>
          <c:spPr>
            <a:solidFill>
              <a:srgbClr val="C0C0C0"/>
            </a:solidFill>
            <a:ln w="3175"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638385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895"/>
          <c:y val="0.144"/>
        </c:manualLayout>
      </c:layout>
      <c:overlay val="0"/>
    </c:legend>
    <c:plotVisOnly val="1"/>
    <c:dispBlanksAs val="gap"/>
    <c:showDLblsOverMax val="0"/>
  </c:chart>
  <c:spPr>
    <a:solidFill>
      <a:srgbClr val="99CCFF"/>
    </a:solidFill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"/>
                <a:ea typeface="Arial"/>
                <a:cs typeface="Arial"/>
              </a:rPr>
              <a:t>Percent Damage versus Age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'Model Results'!$A$14:$A$33</c:f>
              <c:numCache/>
            </c:numRef>
          </c:xVal>
          <c:yVal>
            <c:numRef>
              <c:f>'Model Results'!$B$14:$B$33</c:f>
              <c:numCache/>
            </c:numRef>
          </c:yVal>
          <c:smooth val="1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'Model Results'!$A$14:$A$33</c:f>
              <c:numCache/>
            </c:numRef>
          </c:xVal>
          <c:yVal>
            <c:numRef>
              <c:f>'Model Results'!$C$14:$C$33</c:f>
              <c:numCache/>
            </c:numRef>
          </c:yVal>
          <c:smooth val="1"/>
        </c:ser>
        <c:axId val="41432035"/>
        <c:axId val="37343996"/>
      </c:scatterChart>
      <c:valAx>
        <c:axId val="414320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0" b="1" i="0" u="none" baseline="0">
                    <a:latin typeface="Arial"/>
                    <a:ea typeface="Arial"/>
                    <a:cs typeface="Arial"/>
                  </a:rPr>
                  <a:t>Age (years)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7343996"/>
        <c:crosses val="autoZero"/>
        <c:crossBetween val="midCat"/>
        <c:dispUnits/>
      </c:valAx>
      <c:valAx>
        <c:axId val="3734399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0" b="1" i="0" u="none" baseline="0">
                    <a:latin typeface="Arial"/>
                    <a:ea typeface="Arial"/>
                    <a:cs typeface="Arial"/>
                  </a:rPr>
                  <a:t>Percent Damage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143203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"/>
                <a:ea typeface="Arial"/>
                <a:cs typeface="Arial"/>
              </a:rPr>
              <a:t>Percent Damage versus Age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'Model Results'!$A$14:$A$33</c:f>
              <c:numCache/>
            </c:numRef>
          </c:xVal>
          <c:yVal>
            <c:numRef>
              <c:f>'Model Results'!$B$14:$B$33</c:f>
              <c:numCache/>
            </c:numRef>
          </c:yVal>
          <c:smooth val="1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'Model Results'!$A$14:$A$33</c:f>
              <c:numCache/>
            </c:numRef>
          </c:xVal>
          <c:yVal>
            <c:numRef>
              <c:f>'Model Results'!$C$14:$C$33</c:f>
              <c:numCache/>
            </c:numRef>
          </c:yVal>
          <c:smooth val="1"/>
        </c:ser>
        <c:axId val="551645"/>
        <c:axId val="4964806"/>
      </c:scatterChart>
      <c:valAx>
        <c:axId val="5516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0" b="1" i="0" u="none" baseline="0">
                    <a:latin typeface="Arial"/>
                    <a:ea typeface="Arial"/>
                    <a:cs typeface="Arial"/>
                  </a:rPr>
                  <a:t>Age (years)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964806"/>
        <c:crosses val="autoZero"/>
        <c:crossBetween val="midCat"/>
        <c:dispUnits/>
      </c:valAx>
      <c:valAx>
        <c:axId val="496480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0" b="1" i="0" u="none" baseline="0">
                    <a:latin typeface="Arial"/>
                    <a:ea typeface="Arial"/>
                    <a:cs typeface="Arial"/>
                  </a:rPr>
                  <a:t>Percent Damage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5164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"/>
                <a:ea typeface="Arial"/>
                <a:cs typeface="Arial"/>
              </a:rPr>
              <a:t>Percent Damage versus Age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'Model Results'!$A$14:$A$33</c:f>
              <c:numCache/>
            </c:numRef>
          </c:xVal>
          <c:yVal>
            <c:numRef>
              <c:f>'Model Results'!$B$14:$B$33</c:f>
              <c:numCache/>
            </c:numRef>
          </c:yVal>
          <c:smooth val="1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'Model Results'!$A$14:$A$33</c:f>
              <c:numCache/>
            </c:numRef>
          </c:xVal>
          <c:yVal>
            <c:numRef>
              <c:f>'Model Results'!$C$14:$C$33</c:f>
              <c:numCache/>
            </c:numRef>
          </c:yVal>
          <c:smooth val="1"/>
        </c:ser>
        <c:axId val="44683255"/>
        <c:axId val="66604976"/>
      </c:scatterChart>
      <c:valAx>
        <c:axId val="446832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0" b="1" i="0" u="none" baseline="0">
                    <a:latin typeface="Arial"/>
                    <a:ea typeface="Arial"/>
                    <a:cs typeface="Arial"/>
                  </a:rPr>
                  <a:t>Age (years)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6604976"/>
        <c:crosses val="autoZero"/>
        <c:crossBetween val="midCat"/>
        <c:dispUnits/>
      </c:valAx>
      <c:valAx>
        <c:axId val="6660497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0" b="1" i="0" u="none" baseline="0">
                    <a:latin typeface="Arial"/>
                    <a:ea typeface="Arial"/>
                    <a:cs typeface="Arial"/>
                  </a:rPr>
                  <a:t>Percent Damage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468325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"/>
                <a:ea typeface="Arial"/>
                <a:cs typeface="Arial"/>
              </a:rPr>
              <a:t>Percent Damage versus Age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'Model Results'!$A$14:$A$33</c:f>
              <c:numCache/>
            </c:numRef>
          </c:xVal>
          <c:yVal>
            <c:numRef>
              <c:f>'Model Results'!$B$14:$B$33</c:f>
              <c:numCache/>
            </c:numRef>
          </c:yVal>
          <c:smooth val="1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'Model Results'!$A$14:$A$33</c:f>
              <c:numCache/>
            </c:numRef>
          </c:xVal>
          <c:yVal>
            <c:numRef>
              <c:f>'Model Results'!$C$14:$C$33</c:f>
              <c:numCache/>
            </c:numRef>
          </c:yVal>
          <c:smooth val="1"/>
        </c:ser>
        <c:axId val="62573873"/>
        <c:axId val="26293946"/>
      </c:scatterChart>
      <c:valAx>
        <c:axId val="625738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0" b="1" i="0" u="none" baseline="0">
                    <a:latin typeface="Arial"/>
                    <a:ea typeface="Arial"/>
                    <a:cs typeface="Arial"/>
                  </a:rPr>
                  <a:t>Age (years)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6293946"/>
        <c:crosses val="autoZero"/>
        <c:crossBetween val="midCat"/>
        <c:dispUnits/>
      </c:valAx>
      <c:valAx>
        <c:axId val="2629394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0" b="1" i="0" u="none" baseline="0">
                    <a:latin typeface="Arial"/>
                    <a:ea typeface="Arial"/>
                    <a:cs typeface="Arial"/>
                  </a:rPr>
                  <a:t>Percent Damage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257387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"/>
                <a:ea typeface="Arial"/>
                <a:cs typeface="Arial"/>
              </a:rPr>
              <a:t>Percent Damage versus Age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'Model Results'!$A$14:$A$33</c:f>
              <c:numCache/>
            </c:numRef>
          </c:xVal>
          <c:yVal>
            <c:numRef>
              <c:f>'Model Results'!$B$14:$B$33</c:f>
              <c:numCache/>
            </c:numRef>
          </c:yVal>
          <c:smooth val="1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'Model Results'!$A$14:$A$33</c:f>
              <c:numCache/>
            </c:numRef>
          </c:xVal>
          <c:yVal>
            <c:numRef>
              <c:f>'Model Results'!$C$14:$C$33</c:f>
              <c:numCache/>
            </c:numRef>
          </c:yVal>
          <c:smooth val="1"/>
        </c:ser>
        <c:axId val="35318923"/>
        <c:axId val="49434852"/>
      </c:scatterChart>
      <c:valAx>
        <c:axId val="353189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0" b="1" i="0" u="none" baseline="0">
                    <a:latin typeface="Arial"/>
                    <a:ea typeface="Arial"/>
                    <a:cs typeface="Arial"/>
                  </a:rPr>
                  <a:t>Age (years)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9434852"/>
        <c:crosses val="autoZero"/>
        <c:crossBetween val="midCat"/>
        <c:dispUnits/>
      </c:valAx>
      <c:valAx>
        <c:axId val="4943485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0" b="1" i="0" u="none" baseline="0">
                    <a:latin typeface="Arial"/>
                    <a:ea typeface="Arial"/>
                    <a:cs typeface="Arial"/>
                  </a:rPr>
                  <a:t>Percent Damage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531892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"/>
                <a:ea typeface="Arial"/>
                <a:cs typeface="Arial"/>
              </a:rPr>
              <a:t>Percent Damage versus Age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'Model Results'!$A$14:$A$33</c:f>
              <c:numCache/>
            </c:numRef>
          </c:xVal>
          <c:yVal>
            <c:numRef>
              <c:f>'Model Results'!$B$14:$B$33</c:f>
              <c:numCache/>
            </c:numRef>
          </c:yVal>
          <c:smooth val="1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'Model Results'!$A$14:$A$33</c:f>
              <c:numCache/>
            </c:numRef>
          </c:xVal>
          <c:yVal>
            <c:numRef>
              <c:f>'Model Results'!$C$14:$C$33</c:f>
              <c:numCache/>
            </c:numRef>
          </c:yVal>
          <c:smooth val="1"/>
        </c:ser>
        <c:axId val="42260485"/>
        <c:axId val="44800046"/>
      </c:scatterChart>
      <c:valAx>
        <c:axId val="422604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0" b="1" i="0" u="none" baseline="0">
                    <a:latin typeface="Arial"/>
                    <a:ea typeface="Arial"/>
                    <a:cs typeface="Arial"/>
                  </a:rPr>
                  <a:t>Age (years)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4800046"/>
        <c:crosses val="autoZero"/>
        <c:crossBetween val="midCat"/>
        <c:dispUnits/>
      </c:valAx>
      <c:valAx>
        <c:axId val="4480004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0" b="1" i="0" u="none" baseline="0">
                    <a:latin typeface="Arial"/>
                    <a:ea typeface="Arial"/>
                    <a:cs typeface="Arial"/>
                  </a:rPr>
                  <a:t>Percent Damage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226048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00" b="1" i="0" u="none" baseline="0">
                <a:latin typeface="Arial"/>
                <a:ea typeface="Arial"/>
                <a:cs typeface="Arial"/>
              </a:rPr>
              <a:t>Cl Ion Distribution at 80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'Cl Distribution'!$A$14:$A$33</c:f>
              <c:numCache/>
            </c:numRef>
          </c:xVal>
          <c:yVal>
            <c:numRef>
              <c:f>'Cl Distribution'!$B$14:$B$33</c:f>
              <c:numCache/>
            </c:numRef>
          </c:yVal>
          <c:smooth val="1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'Cl Distribution'!$A$14:$A$33</c:f>
              <c:numCache/>
            </c:numRef>
          </c:xVal>
          <c:yVal>
            <c:numRef>
              <c:f>'Cl Distribution'!$C$14:$C$33</c:f>
              <c:numCache/>
            </c:numRef>
          </c:yVal>
          <c:smooth val="1"/>
        </c:ser>
        <c:axId val="547231"/>
        <c:axId val="4925080"/>
      </c:scatterChart>
      <c:valAx>
        <c:axId val="5472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25" b="1" i="0" u="none" baseline="0">
                    <a:latin typeface="Arial"/>
                    <a:ea typeface="Arial"/>
                    <a:cs typeface="Arial"/>
                  </a:rPr>
                  <a:t>Cl Concentration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925080"/>
        <c:crosses val="autoZero"/>
        <c:crossBetween val="midCat"/>
        <c:dispUnits/>
      </c:valAx>
      <c:valAx>
        <c:axId val="492508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25" b="1" i="0" u="none" baseline="0">
                    <a:latin typeface="Arial"/>
                    <a:ea typeface="Arial"/>
                    <a:cs typeface="Arial"/>
                  </a:rPr>
                  <a:t>Percent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4723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425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00" b="1" i="0" u="none" baseline="0">
                <a:latin typeface="Arial"/>
                <a:ea typeface="Arial"/>
                <a:cs typeface="Arial"/>
              </a:rPr>
              <a:t>Cl Ion Distribution at 40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'Cl Distribution'!$A$14:$A$33</c:f>
              <c:numCache/>
            </c:numRef>
          </c:xVal>
          <c:yVal>
            <c:numRef>
              <c:f>'Cl Distribution'!$B$14:$B$33</c:f>
              <c:numCache/>
            </c:numRef>
          </c:yVal>
          <c:smooth val="1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'Cl Distribution'!$A$14:$A$33</c:f>
              <c:numCache/>
            </c:numRef>
          </c:xVal>
          <c:yVal>
            <c:numRef>
              <c:f>'Cl Distribution'!$C$14:$C$33</c:f>
              <c:numCache/>
            </c:numRef>
          </c:yVal>
          <c:smooth val="1"/>
        </c:ser>
        <c:axId val="44325721"/>
        <c:axId val="63387170"/>
      </c:scatterChart>
      <c:valAx>
        <c:axId val="443257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25" b="1" i="0" u="none" baseline="0">
                    <a:latin typeface="Arial"/>
                    <a:ea typeface="Arial"/>
                    <a:cs typeface="Arial"/>
                  </a:rPr>
                  <a:t>Cl Concentration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3387170"/>
        <c:crosses val="autoZero"/>
        <c:crossBetween val="midCat"/>
        <c:dispUnits/>
      </c:valAx>
      <c:valAx>
        <c:axId val="6338717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25" b="1" i="0" u="none" baseline="0">
                    <a:latin typeface="Arial"/>
                    <a:ea typeface="Arial"/>
                    <a:cs typeface="Arial"/>
                  </a:rPr>
                  <a:t>Percent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432572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425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00" b="1" i="0" u="none" baseline="0">
                <a:latin typeface="Arial"/>
                <a:ea typeface="Arial"/>
                <a:cs typeface="Arial"/>
              </a:rPr>
              <a:t>Cl Ion Distribution at 40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'Cl Distribution'!$A$14:$A$33</c:f>
              <c:numCache/>
            </c:numRef>
          </c:xVal>
          <c:yVal>
            <c:numRef>
              <c:f>'Cl Distribution'!$B$14:$B$33</c:f>
              <c:numCache/>
            </c:numRef>
          </c:yVal>
          <c:smooth val="1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'Cl Distribution'!$A$14:$A$33</c:f>
              <c:numCache/>
            </c:numRef>
          </c:xVal>
          <c:yVal>
            <c:numRef>
              <c:f>'Cl Distribution'!$C$14:$C$33</c:f>
              <c:numCache/>
            </c:numRef>
          </c:yVal>
          <c:smooth val="1"/>
        </c:ser>
        <c:axId val="33613619"/>
        <c:axId val="34087116"/>
      </c:scatterChart>
      <c:valAx>
        <c:axId val="336136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25" b="1" i="0" u="none" baseline="0">
                    <a:latin typeface="Arial"/>
                    <a:ea typeface="Arial"/>
                    <a:cs typeface="Arial"/>
                  </a:rPr>
                  <a:t>Cl Concentration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4087116"/>
        <c:crosses val="autoZero"/>
        <c:crossBetween val="midCat"/>
        <c:dispUnits/>
      </c:valAx>
      <c:valAx>
        <c:axId val="3408711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25" b="1" i="0" u="none" baseline="0">
                    <a:latin typeface="Arial"/>
                    <a:ea typeface="Arial"/>
                    <a:cs typeface="Arial"/>
                  </a:rPr>
                  <a:t>Percent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361361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425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00" b="1" i="0" u="none" baseline="0">
                <a:latin typeface="Arial"/>
                <a:ea typeface="Arial"/>
                <a:cs typeface="Arial"/>
              </a:rPr>
              <a:t>Cl Ion Distribution at 40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'Cl Distribution'!$A$14:$A$33</c:f>
              <c:numCache/>
            </c:numRef>
          </c:xVal>
          <c:yVal>
            <c:numRef>
              <c:f>'Cl Distribution'!$B$14:$B$33</c:f>
              <c:numCache/>
            </c:numRef>
          </c:yVal>
          <c:smooth val="1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'Cl Distribution'!$A$14:$A$33</c:f>
              <c:numCache/>
            </c:numRef>
          </c:xVal>
          <c:yVal>
            <c:numRef>
              <c:f>'Cl Distribution'!$C$14:$C$33</c:f>
              <c:numCache/>
            </c:numRef>
          </c:yVal>
          <c:smooth val="1"/>
        </c:ser>
        <c:axId val="38348589"/>
        <c:axId val="9592982"/>
      </c:scatterChart>
      <c:valAx>
        <c:axId val="383485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25" b="1" i="0" u="none" baseline="0">
                    <a:latin typeface="Arial"/>
                    <a:ea typeface="Arial"/>
                    <a:cs typeface="Arial"/>
                  </a:rPr>
                  <a:t>Cl Concentration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9592982"/>
        <c:crosses val="autoZero"/>
        <c:crossBetween val="midCat"/>
        <c:dispUnits/>
      </c:valAx>
      <c:valAx>
        <c:axId val="959298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25" b="1" i="0" u="none" baseline="0">
                    <a:latin typeface="Arial"/>
                    <a:ea typeface="Arial"/>
                    <a:cs typeface="Arial"/>
                  </a:rPr>
                  <a:t>Percent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834858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4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Dc Gamma Distribution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1"/>
          <c:tx>
            <c:v>Actual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Distributions!$AD$1:$AD$10</c:f>
              <c:numCache>
                <c:ptCount val="10"/>
                <c:pt idx="0">
                  <c:v>0.05</c:v>
                </c:pt>
                <c:pt idx="1">
                  <c:v>0.15000000000000002</c:v>
                </c:pt>
                <c:pt idx="2">
                  <c:v>0.25</c:v>
                </c:pt>
                <c:pt idx="3">
                  <c:v>0.35000000000000003</c:v>
                </c:pt>
                <c:pt idx="4">
                  <c:v>0.45</c:v>
                </c:pt>
                <c:pt idx="5">
                  <c:v>0.55</c:v>
                </c:pt>
                <c:pt idx="6">
                  <c:v>0.6500000000000001</c:v>
                </c:pt>
                <c:pt idx="7">
                  <c:v>0.7500000000000001</c:v>
                </c:pt>
                <c:pt idx="8">
                  <c:v>0.8500000000000001</c:v>
                </c:pt>
                <c:pt idx="9">
                  <c:v>0.9500000000000001</c:v>
                </c:pt>
              </c:numCache>
            </c:numRef>
          </c:cat>
          <c:val>
            <c:numRef>
              <c:f>Distributions!$AE$1:$AE$10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axId val="56717157"/>
        <c:axId val="40692366"/>
      </c:barChart>
      <c:scatterChart>
        <c:scatterStyle val="lineMarker"/>
        <c:varyColors val="0"/>
        <c:ser>
          <c:idx val="0"/>
          <c:order val="0"/>
          <c:tx>
            <c:v>Distribution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Distributions!$AD$12:$AD$112</c:f>
              <c:numCache>
                <c:ptCount val="101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0.07</c:v>
                </c:pt>
                <c:pt idx="8">
                  <c:v>0.08</c:v>
                </c:pt>
                <c:pt idx="9">
                  <c:v>0.09</c:v>
                </c:pt>
                <c:pt idx="10">
                  <c:v>0.1</c:v>
                </c:pt>
                <c:pt idx="11">
                  <c:v>0.11</c:v>
                </c:pt>
                <c:pt idx="12">
                  <c:v>0.12</c:v>
                </c:pt>
                <c:pt idx="13">
                  <c:v>0.13</c:v>
                </c:pt>
                <c:pt idx="14">
                  <c:v>0.14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</c:v>
                </c:pt>
                <c:pt idx="19">
                  <c:v>0.19</c:v>
                </c:pt>
                <c:pt idx="20">
                  <c:v>0.2</c:v>
                </c:pt>
                <c:pt idx="21">
                  <c:v>0.21</c:v>
                </c:pt>
                <c:pt idx="22">
                  <c:v>0.22</c:v>
                </c:pt>
                <c:pt idx="23">
                  <c:v>0.23</c:v>
                </c:pt>
                <c:pt idx="24">
                  <c:v>0.24</c:v>
                </c:pt>
                <c:pt idx="25">
                  <c:v>0.25</c:v>
                </c:pt>
                <c:pt idx="26">
                  <c:v>0.26</c:v>
                </c:pt>
                <c:pt idx="27">
                  <c:v>0.27</c:v>
                </c:pt>
                <c:pt idx="28">
                  <c:v>0.28</c:v>
                </c:pt>
                <c:pt idx="29">
                  <c:v>0.29</c:v>
                </c:pt>
                <c:pt idx="30">
                  <c:v>0.3</c:v>
                </c:pt>
                <c:pt idx="31">
                  <c:v>0.31</c:v>
                </c:pt>
                <c:pt idx="32">
                  <c:v>0.32</c:v>
                </c:pt>
                <c:pt idx="33">
                  <c:v>0.33</c:v>
                </c:pt>
                <c:pt idx="34">
                  <c:v>0.34</c:v>
                </c:pt>
                <c:pt idx="35">
                  <c:v>0.35000000000000003</c:v>
                </c:pt>
                <c:pt idx="36">
                  <c:v>0.36</c:v>
                </c:pt>
                <c:pt idx="37">
                  <c:v>0.37</c:v>
                </c:pt>
                <c:pt idx="38">
                  <c:v>0.38</c:v>
                </c:pt>
                <c:pt idx="39">
                  <c:v>0.39</c:v>
                </c:pt>
                <c:pt idx="40">
                  <c:v>0.4</c:v>
                </c:pt>
                <c:pt idx="41">
                  <c:v>0.41000000000000003</c:v>
                </c:pt>
                <c:pt idx="42">
                  <c:v>0.42</c:v>
                </c:pt>
                <c:pt idx="43">
                  <c:v>0.43</c:v>
                </c:pt>
                <c:pt idx="44">
                  <c:v>0.44</c:v>
                </c:pt>
                <c:pt idx="45">
                  <c:v>0.45</c:v>
                </c:pt>
                <c:pt idx="46">
                  <c:v>0.46</c:v>
                </c:pt>
                <c:pt idx="47">
                  <c:v>0.47000000000000003</c:v>
                </c:pt>
                <c:pt idx="48">
                  <c:v>0.48</c:v>
                </c:pt>
                <c:pt idx="49">
                  <c:v>0.49</c:v>
                </c:pt>
                <c:pt idx="50">
                  <c:v>0.5</c:v>
                </c:pt>
                <c:pt idx="51">
                  <c:v>0.51</c:v>
                </c:pt>
                <c:pt idx="52">
                  <c:v>0.52</c:v>
                </c:pt>
                <c:pt idx="53">
                  <c:v>0.53</c:v>
                </c:pt>
                <c:pt idx="54">
                  <c:v>0.54</c:v>
                </c:pt>
                <c:pt idx="55">
                  <c:v>0.55</c:v>
                </c:pt>
                <c:pt idx="56">
                  <c:v>0.56</c:v>
                </c:pt>
                <c:pt idx="57">
                  <c:v>0.5700000000000001</c:v>
                </c:pt>
                <c:pt idx="58">
                  <c:v>0.58</c:v>
                </c:pt>
                <c:pt idx="59">
                  <c:v>0.59</c:v>
                </c:pt>
                <c:pt idx="60">
                  <c:v>0.6</c:v>
                </c:pt>
                <c:pt idx="61">
                  <c:v>0.61</c:v>
                </c:pt>
                <c:pt idx="62">
                  <c:v>0.62</c:v>
                </c:pt>
                <c:pt idx="63">
                  <c:v>0.63</c:v>
                </c:pt>
                <c:pt idx="64">
                  <c:v>0.64</c:v>
                </c:pt>
                <c:pt idx="65">
                  <c:v>0.65</c:v>
                </c:pt>
                <c:pt idx="66">
                  <c:v>0.66</c:v>
                </c:pt>
                <c:pt idx="67">
                  <c:v>0.67</c:v>
                </c:pt>
                <c:pt idx="68">
                  <c:v>0.68</c:v>
                </c:pt>
                <c:pt idx="69">
                  <c:v>0.6900000000000001</c:v>
                </c:pt>
                <c:pt idx="70">
                  <c:v>0.7000000000000001</c:v>
                </c:pt>
                <c:pt idx="71">
                  <c:v>0.71</c:v>
                </c:pt>
                <c:pt idx="72">
                  <c:v>0.72</c:v>
                </c:pt>
                <c:pt idx="73">
                  <c:v>0.73</c:v>
                </c:pt>
                <c:pt idx="74">
                  <c:v>0.74</c:v>
                </c:pt>
                <c:pt idx="75">
                  <c:v>0.75</c:v>
                </c:pt>
                <c:pt idx="76">
                  <c:v>0.76</c:v>
                </c:pt>
                <c:pt idx="77">
                  <c:v>0.77</c:v>
                </c:pt>
                <c:pt idx="78">
                  <c:v>0.78</c:v>
                </c:pt>
                <c:pt idx="79">
                  <c:v>0.79</c:v>
                </c:pt>
                <c:pt idx="80">
                  <c:v>0.8</c:v>
                </c:pt>
                <c:pt idx="81">
                  <c:v>0.81</c:v>
                </c:pt>
                <c:pt idx="82">
                  <c:v>0.8200000000000001</c:v>
                </c:pt>
                <c:pt idx="83">
                  <c:v>0.8300000000000001</c:v>
                </c:pt>
                <c:pt idx="84">
                  <c:v>0.84</c:v>
                </c:pt>
                <c:pt idx="85">
                  <c:v>0.85</c:v>
                </c:pt>
                <c:pt idx="86">
                  <c:v>0.86</c:v>
                </c:pt>
                <c:pt idx="87">
                  <c:v>0.87</c:v>
                </c:pt>
                <c:pt idx="88">
                  <c:v>0.88</c:v>
                </c:pt>
                <c:pt idx="89">
                  <c:v>0.89</c:v>
                </c:pt>
                <c:pt idx="90">
                  <c:v>0.9</c:v>
                </c:pt>
                <c:pt idx="91">
                  <c:v>0.91</c:v>
                </c:pt>
                <c:pt idx="92">
                  <c:v>0.92</c:v>
                </c:pt>
                <c:pt idx="93">
                  <c:v>0.93</c:v>
                </c:pt>
                <c:pt idx="94">
                  <c:v>0.9400000000000001</c:v>
                </c:pt>
                <c:pt idx="95">
                  <c:v>0.9500000000000001</c:v>
                </c:pt>
                <c:pt idx="96">
                  <c:v>0.96</c:v>
                </c:pt>
                <c:pt idx="97">
                  <c:v>0.97</c:v>
                </c:pt>
                <c:pt idx="98">
                  <c:v>0.98</c:v>
                </c:pt>
                <c:pt idx="99">
                  <c:v>0.99</c:v>
                </c:pt>
                <c:pt idx="100">
                  <c:v>1</c:v>
                </c:pt>
              </c:numCache>
            </c:numRef>
          </c:xVal>
          <c:yVal>
            <c:numRef>
              <c:f>Distributions!$AE$12:$AE$112</c:f>
              <c:numCach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</c:numCache>
            </c:numRef>
          </c:yVal>
          <c:smooth val="0"/>
        </c:ser>
        <c:axId val="30686975"/>
        <c:axId val="7747320"/>
      </c:scatterChart>
      <c:catAx>
        <c:axId val="30686975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crossAx val="7747320"/>
        <c:crosses val="autoZero"/>
        <c:auto val="1"/>
        <c:lblOffset val="100"/>
        <c:noMultiLvlLbl val="0"/>
      </c:catAx>
      <c:valAx>
        <c:axId val="774732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0686975"/>
        <c:crosses val="autoZero"/>
        <c:crossBetween val="between"/>
        <c:dispUnits/>
      </c:valAx>
      <c:catAx>
        <c:axId val="5671715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crossAx val="40692366"/>
        <c:crossesAt val="0"/>
        <c:auto val="1"/>
        <c:lblOffset val="100"/>
        <c:noMultiLvlLbl val="0"/>
      </c:catAx>
      <c:valAx>
        <c:axId val="40692366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crossAx val="56717157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00" b="1" i="0" u="none" baseline="0">
                <a:latin typeface="Arial"/>
                <a:ea typeface="Arial"/>
                <a:cs typeface="Arial"/>
              </a:rPr>
              <a:t>Cl Ion Distribution at 40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'Cl Distribution'!$A$14:$A$33</c:f>
              <c:numCache/>
            </c:numRef>
          </c:xVal>
          <c:yVal>
            <c:numRef>
              <c:f>'Cl Distribution'!$B$14:$B$33</c:f>
              <c:numCache/>
            </c:numRef>
          </c:yVal>
          <c:smooth val="1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'Cl Distribution'!$A$14:$A$33</c:f>
              <c:numCache/>
            </c:numRef>
          </c:xVal>
          <c:yVal>
            <c:numRef>
              <c:f>'Cl Distribution'!$C$14:$C$33</c:f>
              <c:numCache/>
            </c:numRef>
          </c:yVal>
          <c:smooth val="1"/>
        </c:ser>
        <c:axId val="19227975"/>
        <c:axId val="38834048"/>
      </c:scatterChart>
      <c:valAx>
        <c:axId val="192279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25" b="1" i="0" u="none" baseline="0">
                    <a:latin typeface="Arial"/>
                    <a:ea typeface="Arial"/>
                    <a:cs typeface="Arial"/>
                  </a:rPr>
                  <a:t>Cl Concentration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8834048"/>
        <c:crosses val="autoZero"/>
        <c:crossBetween val="midCat"/>
        <c:dispUnits/>
      </c:valAx>
      <c:valAx>
        <c:axId val="3883404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25" b="1" i="0" u="none" baseline="0">
                    <a:latin typeface="Arial"/>
                    <a:ea typeface="Arial"/>
                    <a:cs typeface="Arial"/>
                  </a:rPr>
                  <a:t>Percent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922797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425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00" b="1" i="0" u="none" baseline="0">
                <a:latin typeface="Arial"/>
                <a:ea typeface="Arial"/>
                <a:cs typeface="Arial"/>
              </a:rPr>
              <a:t>Cl Ion Distribution at 40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'Cl Distribution'!$A$14:$A$33</c:f>
              <c:numCache/>
            </c:numRef>
          </c:xVal>
          <c:yVal>
            <c:numRef>
              <c:f>'Cl Distribution'!$B$14:$B$33</c:f>
              <c:numCache/>
            </c:numRef>
          </c:yVal>
          <c:smooth val="1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'Cl Distribution'!$A$14:$A$33</c:f>
              <c:numCache/>
            </c:numRef>
          </c:xVal>
          <c:yVal>
            <c:numRef>
              <c:f>'Cl Distribution'!$C$14:$C$33</c:f>
              <c:numCache/>
            </c:numRef>
          </c:yVal>
          <c:smooth val="1"/>
        </c:ser>
        <c:axId val="13962113"/>
        <c:axId val="58550154"/>
      </c:scatterChart>
      <c:valAx>
        <c:axId val="139621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25" b="1" i="0" u="none" baseline="0">
                    <a:latin typeface="Arial"/>
                    <a:ea typeface="Arial"/>
                    <a:cs typeface="Arial"/>
                  </a:rPr>
                  <a:t>Cl Concentration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8550154"/>
        <c:crosses val="autoZero"/>
        <c:crossBetween val="midCat"/>
        <c:dispUnits/>
      </c:valAx>
      <c:valAx>
        <c:axId val="5855015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25" b="1" i="0" u="none" baseline="0">
                    <a:latin typeface="Arial"/>
                    <a:ea typeface="Arial"/>
                    <a:cs typeface="Arial"/>
                  </a:rPr>
                  <a:t>Percent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396211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425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00" b="1" i="0" u="none" baseline="0">
                <a:latin typeface="Arial"/>
                <a:ea typeface="Arial"/>
                <a:cs typeface="Arial"/>
              </a:rPr>
              <a:t>Cl Ion Distribution at 40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'Cl Distribution'!$A$14:$A$33</c:f>
              <c:numCache/>
            </c:numRef>
          </c:xVal>
          <c:yVal>
            <c:numRef>
              <c:f>'Cl Distribution'!$B$14:$B$33</c:f>
              <c:numCache/>
            </c:numRef>
          </c:yVal>
          <c:smooth val="1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'Cl Distribution'!$A$14:$A$33</c:f>
              <c:numCache/>
            </c:numRef>
          </c:xVal>
          <c:yVal>
            <c:numRef>
              <c:f>'Cl Distribution'!$C$14:$C$33</c:f>
              <c:numCache/>
            </c:numRef>
          </c:yVal>
          <c:smooth val="1"/>
        </c:ser>
        <c:axId val="57189339"/>
        <c:axId val="44942004"/>
      </c:scatterChart>
      <c:valAx>
        <c:axId val="571893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25" b="1" i="0" u="none" baseline="0">
                    <a:latin typeface="Arial"/>
                    <a:ea typeface="Arial"/>
                    <a:cs typeface="Arial"/>
                  </a:rPr>
                  <a:t>Cl Concentration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4942004"/>
        <c:crosses val="autoZero"/>
        <c:crossBetween val="midCat"/>
        <c:dispUnits/>
      </c:valAx>
      <c:valAx>
        <c:axId val="449420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25" b="1" i="0" u="none" baseline="0">
                    <a:latin typeface="Arial"/>
                    <a:ea typeface="Arial"/>
                    <a:cs typeface="Arial"/>
                  </a:rPr>
                  <a:t>Percent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718933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425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00" b="1" i="0" u="none" baseline="0">
                <a:latin typeface="Arial"/>
                <a:ea typeface="Arial"/>
                <a:cs typeface="Arial"/>
              </a:rPr>
              <a:t>Cl Ion Distribution at 40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'Cl Distribution'!$A$14:$A$33</c:f>
              <c:numCache/>
            </c:numRef>
          </c:xVal>
          <c:yVal>
            <c:numRef>
              <c:f>'Cl Distribution'!$B$14:$B$33</c:f>
              <c:numCache/>
            </c:numRef>
          </c:yVal>
          <c:smooth val="1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'Cl Distribution'!$A$14:$A$33</c:f>
              <c:numCache/>
            </c:numRef>
          </c:xVal>
          <c:yVal>
            <c:numRef>
              <c:f>'Cl Distribution'!$C$14:$C$33</c:f>
              <c:numCache/>
            </c:numRef>
          </c:yVal>
          <c:smooth val="1"/>
        </c:ser>
        <c:axId val="1824853"/>
        <c:axId val="16423678"/>
      </c:scatterChart>
      <c:valAx>
        <c:axId val="18248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25" b="1" i="0" u="none" baseline="0">
                    <a:latin typeface="Arial"/>
                    <a:ea typeface="Arial"/>
                    <a:cs typeface="Arial"/>
                  </a:rPr>
                  <a:t>Cl Concentration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6423678"/>
        <c:crosses val="autoZero"/>
        <c:crossBetween val="midCat"/>
        <c:dispUnits/>
      </c:valAx>
      <c:valAx>
        <c:axId val="1642367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25" b="1" i="0" u="none" baseline="0">
                    <a:latin typeface="Arial"/>
                    <a:ea typeface="Arial"/>
                    <a:cs typeface="Arial"/>
                  </a:rPr>
                  <a:t>Percent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82485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425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00" b="1" i="0" u="none" baseline="0">
                <a:latin typeface="Arial"/>
                <a:ea typeface="Arial"/>
                <a:cs typeface="Arial"/>
              </a:rPr>
              <a:t>Cl Ion Distribution at 40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'Cl Distribution'!$A$14:$A$33</c:f>
              <c:numCache/>
            </c:numRef>
          </c:xVal>
          <c:yVal>
            <c:numRef>
              <c:f>'Cl Distribution'!$B$14:$B$33</c:f>
              <c:numCache/>
            </c:numRef>
          </c:yVal>
          <c:smooth val="1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'Cl Distribution'!$A$14:$A$33</c:f>
              <c:numCache/>
            </c:numRef>
          </c:xVal>
          <c:yVal>
            <c:numRef>
              <c:f>'Cl Distribution'!$C$14:$C$33</c:f>
              <c:numCache/>
            </c:numRef>
          </c:yVal>
          <c:smooth val="1"/>
        </c:ser>
        <c:axId val="13595375"/>
        <c:axId val="55249512"/>
      </c:scatterChart>
      <c:valAx>
        <c:axId val="135953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25" b="1" i="0" u="none" baseline="0">
                    <a:latin typeface="Arial"/>
                    <a:ea typeface="Arial"/>
                    <a:cs typeface="Arial"/>
                  </a:rPr>
                  <a:t>Cl Concentration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5249512"/>
        <c:crosses val="autoZero"/>
        <c:crossBetween val="midCat"/>
        <c:dispUnits/>
      </c:valAx>
      <c:valAx>
        <c:axId val="5524951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25" b="1" i="0" u="none" baseline="0">
                    <a:latin typeface="Arial"/>
                    <a:ea typeface="Arial"/>
                    <a:cs typeface="Arial"/>
                  </a:rPr>
                  <a:t>Percent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359537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425" b="0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00" b="1" i="0" u="none" baseline="0">
                <a:latin typeface="Arial"/>
                <a:ea typeface="Arial"/>
                <a:cs typeface="Arial"/>
              </a:rPr>
              <a:t>Cl Ion Distribution at 40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'Cl Distribution'!$A$14:$A$33</c:f>
              <c:numCache/>
            </c:numRef>
          </c:xVal>
          <c:yVal>
            <c:numRef>
              <c:f>'Cl Distribution'!$B$14:$B$33</c:f>
              <c:numCache/>
            </c:numRef>
          </c:yVal>
          <c:smooth val="1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'Cl Distribution'!$A$14:$A$33</c:f>
              <c:numCache/>
            </c:numRef>
          </c:xVal>
          <c:yVal>
            <c:numRef>
              <c:f>'Cl Distribution'!$C$14:$C$33</c:f>
              <c:numCache/>
            </c:numRef>
          </c:yVal>
          <c:smooth val="1"/>
        </c:ser>
        <c:axId val="27483561"/>
        <c:axId val="46025458"/>
      </c:scatterChart>
      <c:valAx>
        <c:axId val="274835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25" b="1" i="0" u="none" baseline="0">
                    <a:latin typeface="Arial"/>
                    <a:ea typeface="Arial"/>
                    <a:cs typeface="Arial"/>
                  </a:rPr>
                  <a:t>Cl Concentration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6025458"/>
        <c:crosses val="autoZero"/>
        <c:crossBetween val="midCat"/>
        <c:dispUnits/>
      </c:valAx>
      <c:valAx>
        <c:axId val="4602545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25" b="1" i="0" u="none" baseline="0">
                    <a:latin typeface="Arial"/>
                    <a:ea typeface="Arial"/>
                    <a:cs typeface="Arial"/>
                  </a:rPr>
                  <a:t>Percent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748356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4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Cover Normal Distribution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1"/>
          <c:tx>
            <c:v>Actual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Distributions!$AG$1:$AG$10</c:f>
              <c:numCache>
                <c:ptCount val="10"/>
                <c:pt idx="0">
                  <c:v>0.1</c:v>
                </c:pt>
                <c:pt idx="1">
                  <c:v>0.30000000000000004</c:v>
                </c:pt>
                <c:pt idx="2">
                  <c:v>0.5</c:v>
                </c:pt>
                <c:pt idx="3">
                  <c:v>0.7000000000000001</c:v>
                </c:pt>
                <c:pt idx="4">
                  <c:v>0.9</c:v>
                </c:pt>
                <c:pt idx="5">
                  <c:v>1.1</c:v>
                </c:pt>
                <c:pt idx="6">
                  <c:v>1.3000000000000003</c:v>
                </c:pt>
                <c:pt idx="7">
                  <c:v>1.5000000000000002</c:v>
                </c:pt>
                <c:pt idx="8">
                  <c:v>1.7000000000000002</c:v>
                </c:pt>
                <c:pt idx="9">
                  <c:v>1.9000000000000001</c:v>
                </c:pt>
              </c:numCache>
            </c:numRef>
          </c:cat>
          <c:val>
            <c:numRef>
              <c:f>Distributions!$AH$1:$AH$10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4</c:v>
                </c:pt>
                <c:pt idx="4">
                  <c:v>3</c:v>
                </c:pt>
                <c:pt idx="5">
                  <c:v>2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</c:numCache>
            </c:numRef>
          </c:val>
        </c:ser>
        <c:axId val="2617017"/>
        <c:axId val="23553154"/>
      </c:barChart>
      <c:scatterChart>
        <c:scatterStyle val="lineMarker"/>
        <c:varyColors val="0"/>
        <c:ser>
          <c:idx val="0"/>
          <c:order val="0"/>
          <c:tx>
            <c:v>Distribution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Distributions!$AG$12:$AG$112</c:f>
              <c:numCache>
                <c:ptCount val="101"/>
                <c:pt idx="0">
                  <c:v>0</c:v>
                </c:pt>
                <c:pt idx="1">
                  <c:v>0.04</c:v>
                </c:pt>
                <c:pt idx="2">
                  <c:v>0.08</c:v>
                </c:pt>
                <c:pt idx="3">
                  <c:v>0.12</c:v>
                </c:pt>
                <c:pt idx="4">
                  <c:v>0.16</c:v>
                </c:pt>
                <c:pt idx="5">
                  <c:v>0.2</c:v>
                </c:pt>
                <c:pt idx="6">
                  <c:v>0.24</c:v>
                </c:pt>
                <c:pt idx="7">
                  <c:v>0.28</c:v>
                </c:pt>
                <c:pt idx="8">
                  <c:v>0.32</c:v>
                </c:pt>
                <c:pt idx="9">
                  <c:v>0.36</c:v>
                </c:pt>
                <c:pt idx="10">
                  <c:v>0.4</c:v>
                </c:pt>
                <c:pt idx="11">
                  <c:v>0.44</c:v>
                </c:pt>
                <c:pt idx="12">
                  <c:v>0.48</c:v>
                </c:pt>
                <c:pt idx="13">
                  <c:v>0.52</c:v>
                </c:pt>
                <c:pt idx="14">
                  <c:v>0.56</c:v>
                </c:pt>
                <c:pt idx="15">
                  <c:v>0.6</c:v>
                </c:pt>
                <c:pt idx="16">
                  <c:v>0.64</c:v>
                </c:pt>
                <c:pt idx="17">
                  <c:v>0.68</c:v>
                </c:pt>
                <c:pt idx="18">
                  <c:v>0.72</c:v>
                </c:pt>
                <c:pt idx="19">
                  <c:v>0.76</c:v>
                </c:pt>
                <c:pt idx="20">
                  <c:v>0.8</c:v>
                </c:pt>
                <c:pt idx="21">
                  <c:v>0.84</c:v>
                </c:pt>
                <c:pt idx="22">
                  <c:v>0.88</c:v>
                </c:pt>
                <c:pt idx="23">
                  <c:v>0.92</c:v>
                </c:pt>
                <c:pt idx="24">
                  <c:v>0.96</c:v>
                </c:pt>
                <c:pt idx="25">
                  <c:v>1</c:v>
                </c:pt>
                <c:pt idx="26">
                  <c:v>1.04</c:v>
                </c:pt>
                <c:pt idx="27">
                  <c:v>1.08</c:v>
                </c:pt>
                <c:pt idx="28">
                  <c:v>1.12</c:v>
                </c:pt>
                <c:pt idx="29">
                  <c:v>1.16</c:v>
                </c:pt>
                <c:pt idx="30">
                  <c:v>1.2</c:v>
                </c:pt>
                <c:pt idx="31">
                  <c:v>1.24</c:v>
                </c:pt>
                <c:pt idx="32">
                  <c:v>1.28</c:v>
                </c:pt>
                <c:pt idx="33">
                  <c:v>1.32</c:v>
                </c:pt>
                <c:pt idx="34">
                  <c:v>1.36</c:v>
                </c:pt>
                <c:pt idx="35">
                  <c:v>1.4000000000000001</c:v>
                </c:pt>
                <c:pt idx="36">
                  <c:v>1.44</c:v>
                </c:pt>
                <c:pt idx="37">
                  <c:v>1.48</c:v>
                </c:pt>
                <c:pt idx="38">
                  <c:v>1.52</c:v>
                </c:pt>
                <c:pt idx="39">
                  <c:v>1.56</c:v>
                </c:pt>
                <c:pt idx="40">
                  <c:v>1.6</c:v>
                </c:pt>
                <c:pt idx="41">
                  <c:v>1.6400000000000001</c:v>
                </c:pt>
                <c:pt idx="42">
                  <c:v>1.68</c:v>
                </c:pt>
                <c:pt idx="43">
                  <c:v>1.72</c:v>
                </c:pt>
                <c:pt idx="44">
                  <c:v>1.76</c:v>
                </c:pt>
                <c:pt idx="45">
                  <c:v>1.8</c:v>
                </c:pt>
                <c:pt idx="46">
                  <c:v>1.84</c:v>
                </c:pt>
                <c:pt idx="47">
                  <c:v>1.8800000000000001</c:v>
                </c:pt>
                <c:pt idx="48">
                  <c:v>1.92</c:v>
                </c:pt>
                <c:pt idx="49">
                  <c:v>1.96</c:v>
                </c:pt>
                <c:pt idx="50">
                  <c:v>2</c:v>
                </c:pt>
                <c:pt idx="51">
                  <c:v>2.04</c:v>
                </c:pt>
                <c:pt idx="52">
                  <c:v>2.08</c:v>
                </c:pt>
                <c:pt idx="53">
                  <c:v>2.12</c:v>
                </c:pt>
                <c:pt idx="54">
                  <c:v>2.16</c:v>
                </c:pt>
                <c:pt idx="55">
                  <c:v>2.2</c:v>
                </c:pt>
                <c:pt idx="56">
                  <c:v>2.24</c:v>
                </c:pt>
                <c:pt idx="57">
                  <c:v>2.2800000000000002</c:v>
                </c:pt>
                <c:pt idx="58">
                  <c:v>2.32</c:v>
                </c:pt>
                <c:pt idx="59">
                  <c:v>2.36</c:v>
                </c:pt>
                <c:pt idx="60">
                  <c:v>2.4</c:v>
                </c:pt>
                <c:pt idx="61">
                  <c:v>2.44</c:v>
                </c:pt>
                <c:pt idx="62">
                  <c:v>2.48</c:v>
                </c:pt>
                <c:pt idx="63">
                  <c:v>2.52</c:v>
                </c:pt>
                <c:pt idx="64">
                  <c:v>2.56</c:v>
                </c:pt>
                <c:pt idx="65">
                  <c:v>2.6</c:v>
                </c:pt>
                <c:pt idx="66">
                  <c:v>2.64</c:v>
                </c:pt>
                <c:pt idx="67">
                  <c:v>2.68</c:v>
                </c:pt>
                <c:pt idx="68">
                  <c:v>2.72</c:v>
                </c:pt>
                <c:pt idx="69">
                  <c:v>2.7600000000000002</c:v>
                </c:pt>
                <c:pt idx="70">
                  <c:v>2.8000000000000003</c:v>
                </c:pt>
                <c:pt idx="71">
                  <c:v>2.84</c:v>
                </c:pt>
                <c:pt idx="72">
                  <c:v>2.88</c:v>
                </c:pt>
                <c:pt idx="73">
                  <c:v>2.92</c:v>
                </c:pt>
                <c:pt idx="74">
                  <c:v>2.96</c:v>
                </c:pt>
                <c:pt idx="75">
                  <c:v>3</c:v>
                </c:pt>
                <c:pt idx="76">
                  <c:v>3.04</c:v>
                </c:pt>
                <c:pt idx="77">
                  <c:v>3.08</c:v>
                </c:pt>
                <c:pt idx="78">
                  <c:v>3.12</c:v>
                </c:pt>
                <c:pt idx="79">
                  <c:v>3.16</c:v>
                </c:pt>
                <c:pt idx="80">
                  <c:v>3.2</c:v>
                </c:pt>
                <c:pt idx="81">
                  <c:v>3.24</c:v>
                </c:pt>
                <c:pt idx="82">
                  <c:v>3.2800000000000002</c:v>
                </c:pt>
                <c:pt idx="83">
                  <c:v>3.3200000000000003</c:v>
                </c:pt>
                <c:pt idx="84">
                  <c:v>3.36</c:v>
                </c:pt>
                <c:pt idx="85">
                  <c:v>3.4</c:v>
                </c:pt>
                <c:pt idx="86">
                  <c:v>3.44</c:v>
                </c:pt>
                <c:pt idx="87">
                  <c:v>3.48</c:v>
                </c:pt>
                <c:pt idx="88">
                  <c:v>3.52</c:v>
                </c:pt>
                <c:pt idx="89">
                  <c:v>3.56</c:v>
                </c:pt>
                <c:pt idx="90">
                  <c:v>3.6</c:v>
                </c:pt>
                <c:pt idx="91">
                  <c:v>3.64</c:v>
                </c:pt>
                <c:pt idx="92">
                  <c:v>3.68</c:v>
                </c:pt>
                <c:pt idx="93">
                  <c:v>3.72</c:v>
                </c:pt>
                <c:pt idx="94">
                  <c:v>3.7600000000000002</c:v>
                </c:pt>
                <c:pt idx="95">
                  <c:v>3.8000000000000003</c:v>
                </c:pt>
                <c:pt idx="96">
                  <c:v>3.84</c:v>
                </c:pt>
                <c:pt idx="97">
                  <c:v>3.88</c:v>
                </c:pt>
                <c:pt idx="98">
                  <c:v>3.92</c:v>
                </c:pt>
                <c:pt idx="99">
                  <c:v>3.96</c:v>
                </c:pt>
                <c:pt idx="100">
                  <c:v>4</c:v>
                </c:pt>
              </c:numCache>
            </c:numRef>
          </c:xVal>
          <c:yVal>
            <c:numRef>
              <c:f>Distributions!$AH$12:$AH$112</c:f>
              <c:numCache>
                <c:ptCount val="101"/>
                <c:pt idx="0">
                  <c:v>0.01687399383537552</c:v>
                </c:pt>
                <c:pt idx="1">
                  <c:v>0.023093304665462663</c:v>
                </c:pt>
                <c:pt idx="2">
                  <c:v>0.031220428395941194</c:v>
                </c:pt>
                <c:pt idx="3">
                  <c:v>0.04169425369950877</c:v>
                </c:pt>
                <c:pt idx="4">
                  <c:v>0.0550044878237964</c:v>
                </c:pt>
                <c:pt idx="5">
                  <c:v>0.07168109307488942</c:v>
                </c:pt>
                <c:pt idx="6">
                  <c:v>0.09227747181143708</c:v>
                </c:pt>
                <c:pt idx="7">
                  <c:v>0.11734682110723663</c:v>
                </c:pt>
                <c:pt idx="8">
                  <c:v>0.14741156088594692</c:v>
                </c:pt>
                <c:pt idx="9">
                  <c:v>0.1829263775458284</c:v>
                </c:pt>
                <c:pt idx="10">
                  <c:v>0.22423618572420134</c:v>
                </c:pt>
                <c:pt idx="11">
                  <c:v>0.27153113466943607</c:v>
                </c:pt>
                <c:pt idx="12">
                  <c:v>0.32480158900613304</c:v>
                </c:pt>
                <c:pt idx="13">
                  <c:v>0.38379669436770103</c:v>
                </c:pt>
                <c:pt idx="14">
                  <c:v>0.4479905863533379</c:v>
                </c:pt>
                <c:pt idx="15">
                  <c:v>0.516560412777197</c:v>
                </c:pt>
                <c:pt idx="16">
                  <c:v>0.5883800331937431</c:v>
                </c:pt>
                <c:pt idx="17">
                  <c:v>0.6620324941941965</c:v>
                </c:pt>
                <c:pt idx="18">
                  <c:v>0.7358431642816136</c:v>
                </c:pt>
                <c:pt idx="19">
                  <c:v>0.8079338184175524</c:v>
                </c:pt>
                <c:pt idx="20">
                  <c:v>0.8762961191559888</c:v>
                </c:pt>
                <c:pt idx="21">
                  <c:v>0.9388810279243657</c:v>
                </c:pt>
                <c:pt idx="22">
                  <c:v>0.9936989068817087</c:v>
                </c:pt>
                <c:pt idx="23">
                  <c:v>1.0389236547800382</c:v>
                </c:pt>
                <c:pt idx="24">
                  <c:v>1.0729933515003598</c:v>
                </c:pt>
                <c:pt idx="25">
                  <c:v>1.0946997052346275</c:v>
                </c:pt>
                <c:pt idx="26">
                  <c:v>1.1032591680082326</c:v>
                </c:pt>
                <c:pt idx="27">
                  <c:v>1.0983598847401306</c:v>
                </c:pt>
                <c:pt idx="28">
                  <c:v>1.0801805534187077</c:v>
                </c:pt>
                <c:pt idx="29">
                  <c:v>1.0493796059843439</c:v>
                </c:pt>
                <c:pt idx="30">
                  <c:v>1.0070556232590466</c:v>
                </c:pt>
                <c:pt idx="31">
                  <c:v>0.9546823022798574</c:v>
                </c:pt>
                <c:pt idx="32">
                  <c:v>0.8940233431986813</c:v>
                </c:pt>
                <c:pt idx="33">
                  <c:v>0.8270341045766111</c:v>
                </c:pt>
                <c:pt idx="34">
                  <c:v>0.7557576524374248</c:v>
                </c:pt>
                <c:pt idx="35">
                  <c:v>0.6822228501606074</c:v>
                </c:pt>
                <c:pt idx="36">
                  <c:v>0.6083514441445712</c:v>
                </c:pt>
                <c:pt idx="37">
                  <c:v>0.535879815346023</c:v>
                </c:pt>
                <c:pt idx="38">
                  <c:v>0.46629936984221054</c:v>
                </c:pt>
                <c:pt idx="39">
                  <c:v>0.40081764484199156</c:v>
                </c:pt>
                <c:pt idx="40">
                  <c:v>0.34034032475931775</c:v>
                </c:pt>
                <c:pt idx="41">
                  <c:v>0.2854726850182405</c:v>
                </c:pt>
                <c:pt idx="42">
                  <c:v>0.23653765365969945</c:v>
                </c:pt>
                <c:pt idx="43">
                  <c:v>0.19360678935964626</c:v>
                </c:pt>
                <c:pt idx="44">
                  <c:v>0.15654004533399316</c:v>
                </c:pt>
                <c:pt idx="45">
                  <c:v>0.12503019293044407</c:v>
                </c:pt>
                <c:pt idx="46">
                  <c:v>0.09864814456603277</c:v>
                </c:pt>
                <c:pt idx="47">
                  <c:v>0.07688604382816207</c:v>
                </c:pt>
                <c:pt idx="48">
                  <c:v>0.05919577111929614</c:v>
                </c:pt>
                <c:pt idx="49">
                  <c:v>0.04502134067524738</c:v>
                </c:pt>
                <c:pt idx="50">
                  <c:v>0.03382444961849106</c:v>
                </c:pt>
                <c:pt idx="51">
                  <c:v>0.02510311568328596</c:v>
                </c:pt>
                <c:pt idx="52">
                  <c:v>0.01840386717086162</c:v>
                </c:pt>
                <c:pt idx="53">
                  <c:v>0.013328311264616673</c:v>
                </c:pt>
                <c:pt idx="54">
                  <c:v>0.009535110641209103</c:v>
                </c:pt>
                <c:pt idx="55">
                  <c:v>0.0067384641286886635</c:v>
                </c:pt>
                <c:pt idx="56">
                  <c:v>0.004704144769407579</c:v>
                </c:pt>
                <c:pt idx="57">
                  <c:v>0.0032440311087972157</c:v>
                </c:pt>
                <c:pt idx="58">
                  <c:v>0.002209906583274732</c:v>
                </c:pt>
                <c:pt idx="59">
                  <c:v>0.001487124727032099</c:v>
                </c:pt>
                <c:pt idx="60">
                  <c:v>0.0009885654953627435</c:v>
                </c:pt>
                <c:pt idx="61">
                  <c:v>0.0006491545040040429</c:v>
                </c:pt>
                <c:pt idx="62">
                  <c:v>0.00042109033676646464</c:v>
                </c:pt>
                <c:pt idx="63">
                  <c:v>0.0002698280219675681</c:v>
                </c:pt>
                <c:pt idx="64">
                  <c:v>0.00017079824264084215</c:v>
                </c:pt>
                <c:pt idx="65">
                  <c:v>0.00010679829512036959</c:v>
                </c:pt>
                <c:pt idx="66">
                  <c:v>6.596746808857173E-05</c:v>
                </c:pt>
                <c:pt idx="67">
                  <c:v>4.025129757649868E-05</c:v>
                </c:pt>
                <c:pt idx="68">
                  <c:v>2.4261325726974243E-05</c:v>
                </c:pt>
                <c:pt idx="69">
                  <c:v>1.444553882233551E-05</c:v>
                </c:pt>
                <c:pt idx="70">
                  <c:v>8.49645060124599E-06</c:v>
                </c:pt>
                <c:pt idx="71">
                  <c:v>4.93657684138481E-06</c:v>
                </c:pt>
                <c:pt idx="72">
                  <c:v>2.833340960377247E-06</c:v>
                </c:pt>
                <c:pt idx="73">
                  <c:v>1.6064098277862293E-06</c:v>
                </c:pt>
                <c:pt idx="74">
                  <c:v>8.997014876362389E-07</c:v>
                </c:pt>
                <c:pt idx="75">
                  <c:v>4.977658507754763E-07</c:v>
                </c:pt>
                <c:pt idx="76">
                  <c:v>2.7204223379223076E-07</c:v>
                </c:pt>
                <c:pt idx="77">
                  <c:v>1.46869677015446E-07</c:v>
                </c:pt>
                <c:pt idx="78">
                  <c:v>7.832718543686514E-08</c:v>
                </c:pt>
                <c:pt idx="79">
                  <c:v>4.126458447975236E-08</c:v>
                </c:pt>
                <c:pt idx="80">
                  <c:v>2.147469504111998E-08</c:v>
                </c:pt>
                <c:pt idx="81">
                  <c:v>1.1039797515223166E-08</c:v>
                </c:pt>
                <c:pt idx="82">
                  <c:v>5.6063445459882035E-09</c:v>
                </c:pt>
                <c:pt idx="83">
                  <c:v>2.8124385020039912E-09</c:v>
                </c:pt>
                <c:pt idx="84">
                  <c:v>1.3937050024411806E-09</c:v>
                </c:pt>
                <c:pt idx="85">
                  <c:v>6.822495482402029E-10</c:v>
                </c:pt>
                <c:pt idx="86">
                  <c:v>3.2991360734752383E-10</c:v>
                </c:pt>
                <c:pt idx="87">
                  <c:v>1.5759476028866626E-10</c:v>
                </c:pt>
                <c:pt idx="88">
                  <c:v>7.436488201920975E-11</c:v>
                </c:pt>
                <c:pt idx="89">
                  <c:v>3.4663992842489926E-11</c:v>
                </c:pt>
                <c:pt idx="90">
                  <c:v>1.5961505549307712E-11</c:v>
                </c:pt>
                <c:pt idx="91">
                  <c:v>7.260285414648937E-12</c:v>
                </c:pt>
                <c:pt idx="92">
                  <c:v>3.2622565245595658E-12</c:v>
                </c:pt>
                <c:pt idx="93">
                  <c:v>1.4479951148507925E-12</c:v>
                </c:pt>
                <c:pt idx="94">
                  <c:v>6.348931753447052E-13</c:v>
                </c:pt>
                <c:pt idx="95">
                  <c:v>2.749911989993653E-13</c:v>
                </c:pt>
                <c:pt idx="96">
                  <c:v>1.1765801150604257E-13</c:v>
                </c:pt>
                <c:pt idx="97">
                  <c:v>4.972889255133368E-14</c:v>
                </c:pt>
                <c:pt idx="98">
                  <c:v>2.0762547784310838E-14</c:v>
                </c:pt>
                <c:pt idx="99">
                  <c:v>8.563219492894303E-15</c:v>
                </c:pt>
                <c:pt idx="100">
                  <c:v>3.4888161244167124E-15</c:v>
                </c:pt>
              </c:numCache>
            </c:numRef>
          </c:yVal>
          <c:smooth val="0"/>
        </c:ser>
        <c:axId val="10651795"/>
        <c:axId val="28757292"/>
      </c:scatterChart>
      <c:catAx>
        <c:axId val="10651795"/>
        <c:scaling>
          <c:orientation val="minMax"/>
          <c:max val="2"/>
        </c:scaling>
        <c:axPos val="b"/>
        <c:delete val="0"/>
        <c:numFmt formatCode="General" sourceLinked="1"/>
        <c:majorTickMark val="out"/>
        <c:minorTickMark val="none"/>
        <c:tickLblPos val="nextTo"/>
        <c:crossAx val="28757292"/>
        <c:crosses val="autoZero"/>
        <c:auto val="1"/>
        <c:lblOffset val="100"/>
        <c:noMultiLvlLbl val="0"/>
      </c:catAx>
      <c:valAx>
        <c:axId val="2875729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0651795"/>
        <c:crosses val="autoZero"/>
        <c:crossBetween val="between"/>
        <c:dispUnits/>
      </c:valAx>
      <c:catAx>
        <c:axId val="261701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crossAx val="23553154"/>
        <c:crossesAt val="0"/>
        <c:auto val="1"/>
        <c:lblOffset val="100"/>
        <c:noMultiLvlLbl val="0"/>
      </c:catAx>
      <c:valAx>
        <c:axId val="23553154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crossAx val="2617017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Co Normal Distribution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1"/>
          <c:tx>
            <c:v>Actual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Distributions!$AA$1:$AA$10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Distributions!$AB$1:$AB$10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axId val="57489037"/>
        <c:axId val="47639286"/>
      </c:barChart>
      <c:scatterChart>
        <c:scatterStyle val="lineMarker"/>
        <c:varyColors val="0"/>
        <c:ser>
          <c:idx val="0"/>
          <c:order val="0"/>
          <c:tx>
            <c:v>Distribution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Distributions!$AA$12:$AA$112</c:f>
              <c:numCach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</c:numCache>
            </c:numRef>
          </c:xVal>
          <c:yVal>
            <c:numRef>
              <c:f>Distributions!$AB$12:$AB$112</c:f>
              <c:numCach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</c:numCache>
            </c:numRef>
          </c:yVal>
          <c:smooth val="0"/>
        </c:ser>
        <c:axId val="26100391"/>
        <c:axId val="33576928"/>
      </c:scatterChart>
      <c:catAx>
        <c:axId val="26100391"/>
        <c:scaling>
          <c:orientation val="minMax"/>
          <c:max val="20"/>
        </c:scaling>
        <c:axPos val="b"/>
        <c:delete val="0"/>
        <c:numFmt formatCode="General" sourceLinked="1"/>
        <c:majorTickMark val="out"/>
        <c:minorTickMark val="none"/>
        <c:tickLblPos val="nextTo"/>
        <c:crossAx val="33576928"/>
        <c:crosses val="autoZero"/>
        <c:auto val="1"/>
        <c:lblOffset val="100"/>
        <c:noMultiLvlLbl val="0"/>
      </c:catAx>
      <c:valAx>
        <c:axId val="3357692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6100391"/>
        <c:crosses val="autoZero"/>
        <c:crossBetween val="between"/>
        <c:dispUnits/>
      </c:valAx>
      <c:catAx>
        <c:axId val="5748903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crossAx val="47639286"/>
        <c:crossesAt val="0"/>
        <c:auto val="1"/>
        <c:lblOffset val="100"/>
        <c:noMultiLvlLbl val="0"/>
      </c:catAx>
      <c:valAx>
        <c:axId val="47639286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crossAx val="57489037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"/>
                <a:ea typeface="Arial"/>
                <a:cs typeface="Arial"/>
              </a:rPr>
              <a:t>Percent Damage versus Age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'Model Results'!$A$14:$A$33</c:f>
              <c:numCache/>
            </c:numRef>
          </c:xVal>
          <c:yVal>
            <c:numRef>
              <c:f>'Model Results'!$B$14:$B$33</c:f>
              <c:numCache/>
            </c:numRef>
          </c:yVal>
          <c:smooth val="1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'Model Results'!$A$14:$A$33</c:f>
              <c:numCache/>
            </c:numRef>
          </c:xVal>
          <c:yVal>
            <c:numRef>
              <c:f>'Model Results'!$C$14:$C$33</c:f>
              <c:numCache/>
            </c:numRef>
          </c:yVal>
          <c:smooth val="1"/>
        </c:ser>
        <c:axId val="33756897"/>
        <c:axId val="35376618"/>
      </c:scatterChart>
      <c:valAx>
        <c:axId val="337568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0" b="1" i="0" u="none" baseline="0">
                    <a:latin typeface="Arial"/>
                    <a:ea typeface="Arial"/>
                    <a:cs typeface="Arial"/>
                  </a:rPr>
                  <a:t>Age (years)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5376618"/>
        <c:crosses val="autoZero"/>
        <c:crossBetween val="midCat"/>
        <c:dispUnits/>
      </c:valAx>
      <c:valAx>
        <c:axId val="3537661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0" b="1" i="0" u="none" baseline="0">
                    <a:latin typeface="Arial"/>
                    <a:ea typeface="Arial"/>
                    <a:cs typeface="Arial"/>
                  </a:rPr>
                  <a:t>Percent Damage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375689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"/>
                <a:ea typeface="Arial"/>
                <a:cs typeface="Arial"/>
              </a:rPr>
              <a:t>Percent Damage versus Age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'Model Results'!$A$14:$A$33</c:f>
              <c:numCache/>
            </c:numRef>
          </c:xVal>
          <c:yVal>
            <c:numRef>
              <c:f>'Model Results'!$B$14:$B$33</c:f>
              <c:numCache/>
            </c:numRef>
          </c:yVal>
          <c:smooth val="1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'Model Results'!$A$14:$A$33</c:f>
              <c:numCache/>
            </c:numRef>
          </c:xVal>
          <c:yVal>
            <c:numRef>
              <c:f>'Model Results'!$C$14:$C$33</c:f>
              <c:numCache/>
            </c:numRef>
          </c:yVal>
          <c:smooth val="1"/>
        </c:ser>
        <c:axId val="49954107"/>
        <c:axId val="46933780"/>
      </c:scatterChart>
      <c:valAx>
        <c:axId val="499541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0" b="1" i="0" u="none" baseline="0">
                    <a:latin typeface="Arial"/>
                    <a:ea typeface="Arial"/>
                    <a:cs typeface="Arial"/>
                  </a:rPr>
                  <a:t>Age (years)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6933780"/>
        <c:crosses val="autoZero"/>
        <c:crossBetween val="midCat"/>
        <c:dispUnits/>
      </c:valAx>
      <c:valAx>
        <c:axId val="4693378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0" b="1" i="0" u="none" baseline="0">
                    <a:latin typeface="Arial"/>
                    <a:ea typeface="Arial"/>
                    <a:cs typeface="Arial"/>
                  </a:rPr>
                  <a:t>Percent Damage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995410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"/>
                <a:ea typeface="Arial"/>
                <a:cs typeface="Arial"/>
              </a:rPr>
              <a:t>Percent Damage versus Age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'Model Results'!$A$14:$A$33</c:f>
              <c:numCache/>
            </c:numRef>
          </c:xVal>
          <c:yVal>
            <c:numRef>
              <c:f>'Model Results'!$B$14:$B$33</c:f>
              <c:numCache/>
            </c:numRef>
          </c:yVal>
          <c:smooth val="1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'Model Results'!$A$14:$A$33</c:f>
              <c:numCache/>
            </c:numRef>
          </c:xVal>
          <c:yVal>
            <c:numRef>
              <c:f>'Model Results'!$C$14:$C$33</c:f>
              <c:numCache/>
            </c:numRef>
          </c:yVal>
          <c:smooth val="1"/>
        </c:ser>
        <c:axId val="19750837"/>
        <c:axId val="43539806"/>
      </c:scatterChart>
      <c:valAx>
        <c:axId val="197508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0" b="1" i="0" u="none" baseline="0">
                    <a:latin typeface="Arial"/>
                    <a:ea typeface="Arial"/>
                    <a:cs typeface="Arial"/>
                  </a:rPr>
                  <a:t>Age (years)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3539806"/>
        <c:crosses val="autoZero"/>
        <c:crossBetween val="midCat"/>
        <c:dispUnits/>
      </c:valAx>
      <c:valAx>
        <c:axId val="4353980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0" b="1" i="0" u="none" baseline="0">
                    <a:latin typeface="Arial"/>
                    <a:ea typeface="Arial"/>
                    <a:cs typeface="Arial"/>
                  </a:rPr>
                  <a:t>Percent Damage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975083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"/>
                <a:ea typeface="Arial"/>
                <a:cs typeface="Arial"/>
              </a:rPr>
              <a:t>Percent Damage versus Age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'Model Results'!$A$14:$A$33</c:f>
              <c:numCache/>
            </c:numRef>
          </c:xVal>
          <c:yVal>
            <c:numRef>
              <c:f>'Model Results'!$B$14:$B$33</c:f>
              <c:numCache/>
            </c:numRef>
          </c:yVal>
          <c:smooth val="1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'Model Results'!$A$14:$A$33</c:f>
              <c:numCache/>
            </c:numRef>
          </c:xVal>
          <c:yVal>
            <c:numRef>
              <c:f>'Model Results'!$C$14:$C$33</c:f>
              <c:numCache/>
            </c:numRef>
          </c:yVal>
          <c:smooth val="1"/>
        </c:ser>
        <c:axId val="56313935"/>
        <c:axId val="37063368"/>
      </c:scatterChart>
      <c:valAx>
        <c:axId val="563139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0" b="1" i="0" u="none" baseline="0">
                    <a:latin typeface="Arial"/>
                    <a:ea typeface="Arial"/>
                    <a:cs typeface="Arial"/>
                  </a:rPr>
                  <a:t>Age (years)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7063368"/>
        <c:crosses val="autoZero"/>
        <c:crossBetween val="midCat"/>
        <c:dispUnits/>
      </c:valAx>
      <c:valAx>
        <c:axId val="3706336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0" b="1" i="0" u="none" baseline="0">
                    <a:latin typeface="Arial"/>
                    <a:ea typeface="Arial"/>
                    <a:cs typeface="Arial"/>
                  </a:rPr>
                  <a:t>Percent Damage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631393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"/>
                <a:ea typeface="Arial"/>
                <a:cs typeface="Arial"/>
              </a:rPr>
              <a:t>Percent Damage versus Age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'Model Results'!$A$14:$A$33</c:f>
              <c:numCache/>
            </c:numRef>
          </c:xVal>
          <c:yVal>
            <c:numRef>
              <c:f>'Model Results'!$B$14:$B$33</c:f>
              <c:numCache/>
            </c:numRef>
          </c:yVal>
          <c:smooth val="1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'Model Results'!$A$14:$A$33</c:f>
              <c:numCache/>
            </c:numRef>
          </c:xVal>
          <c:yVal>
            <c:numRef>
              <c:f>'Model Results'!$C$14:$C$33</c:f>
              <c:numCache/>
            </c:numRef>
          </c:yVal>
          <c:smooth val="1"/>
        </c:ser>
        <c:axId val="65134857"/>
        <c:axId val="49342802"/>
      </c:scatterChart>
      <c:valAx>
        <c:axId val="651348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0" b="1" i="0" u="none" baseline="0">
                    <a:latin typeface="Arial"/>
                    <a:ea typeface="Arial"/>
                    <a:cs typeface="Arial"/>
                  </a:rPr>
                  <a:t>Age (years)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9342802"/>
        <c:crosses val="autoZero"/>
        <c:crossBetween val="midCat"/>
        <c:dispUnits/>
      </c:valAx>
      <c:valAx>
        <c:axId val="4934280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0" b="1" i="0" u="none" baseline="0">
                    <a:latin typeface="Arial"/>
                    <a:ea typeface="Arial"/>
                    <a:cs typeface="Arial"/>
                  </a:rPr>
                  <a:t>Percent Damage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513485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6.emf" /><Relationship Id="rId3" Type="http://schemas.openxmlformats.org/officeDocument/2006/relationships/image" Target="../media/image11.emf" /><Relationship Id="rId4" Type="http://schemas.openxmlformats.org/officeDocument/2006/relationships/image" Target="../media/image3.emf" /><Relationship Id="rId5" Type="http://schemas.openxmlformats.org/officeDocument/2006/relationships/chart" Target="/xl/charts/chart1.xml" /><Relationship Id="rId6" Type="http://schemas.openxmlformats.org/officeDocument/2006/relationships/image" Target="../media/image13.emf" /><Relationship Id="rId7" Type="http://schemas.openxmlformats.org/officeDocument/2006/relationships/image" Target="../media/image7.emf" /><Relationship Id="rId8" Type="http://schemas.openxmlformats.org/officeDocument/2006/relationships/image" Target="../media/image9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2.emf" /><Relationship Id="rId3" Type="http://schemas.openxmlformats.org/officeDocument/2006/relationships/image" Target="../media/image10.emf" /><Relationship Id="rId4" Type="http://schemas.openxmlformats.org/officeDocument/2006/relationships/image" Target="../media/image1.emf" /><Relationship Id="rId5" Type="http://schemas.openxmlformats.org/officeDocument/2006/relationships/chart" Target="/xl/charts/chart2.xml" /><Relationship Id="rId6" Type="http://schemas.openxmlformats.org/officeDocument/2006/relationships/chart" Target="/xl/charts/chart3.xml" /><Relationship Id="rId7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Relationship Id="rId4" Type="http://schemas.openxmlformats.org/officeDocument/2006/relationships/chart" Target="/xl/charts/chart7.xml" /><Relationship Id="rId5" Type="http://schemas.openxmlformats.org/officeDocument/2006/relationships/chart" Target="/xl/charts/chart8.xml" /><Relationship Id="rId6" Type="http://schemas.openxmlformats.org/officeDocument/2006/relationships/chart" Target="/xl/charts/chart9.xml" /><Relationship Id="rId7" Type="http://schemas.openxmlformats.org/officeDocument/2006/relationships/chart" Target="/xl/charts/chart10.xml" /><Relationship Id="rId8" Type="http://schemas.openxmlformats.org/officeDocument/2006/relationships/chart" Target="/xl/charts/chart11.xml" /><Relationship Id="rId9" Type="http://schemas.openxmlformats.org/officeDocument/2006/relationships/chart" Target="/xl/charts/chart12.xml" /><Relationship Id="rId10" Type="http://schemas.openxmlformats.org/officeDocument/2006/relationships/chart" Target="/xl/charts/chart13.xml" /><Relationship Id="rId11" Type="http://schemas.openxmlformats.org/officeDocument/2006/relationships/chart" Target="/xl/charts/chart14.xml" /><Relationship Id="rId12" Type="http://schemas.openxmlformats.org/officeDocument/2006/relationships/chart" Target="/xl/charts/chart1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Relationship Id="rId2" Type="http://schemas.openxmlformats.org/officeDocument/2006/relationships/chart" Target="/xl/charts/chart16.xml" /><Relationship Id="rId3" Type="http://schemas.openxmlformats.org/officeDocument/2006/relationships/chart" Target="/xl/charts/chart17.xml" /><Relationship Id="rId4" Type="http://schemas.openxmlformats.org/officeDocument/2006/relationships/chart" Target="/xl/charts/chart18.xml" /><Relationship Id="rId5" Type="http://schemas.openxmlformats.org/officeDocument/2006/relationships/chart" Target="/xl/charts/chart19.xml" /><Relationship Id="rId6" Type="http://schemas.openxmlformats.org/officeDocument/2006/relationships/chart" Target="/xl/charts/chart20.xml" /><Relationship Id="rId7" Type="http://schemas.openxmlformats.org/officeDocument/2006/relationships/chart" Target="/xl/charts/chart21.xml" /><Relationship Id="rId8" Type="http://schemas.openxmlformats.org/officeDocument/2006/relationships/chart" Target="/xl/charts/chart22.xml" /><Relationship Id="rId9" Type="http://schemas.openxmlformats.org/officeDocument/2006/relationships/chart" Target="/xl/charts/chart23.xml" /><Relationship Id="rId10" Type="http://schemas.openxmlformats.org/officeDocument/2006/relationships/chart" Target="/xl/charts/chart24.xml" /><Relationship Id="rId11" Type="http://schemas.openxmlformats.org/officeDocument/2006/relationships/chart" Target="/xl/charts/chart2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419100</xdr:colOff>
      <xdr:row>7</xdr:row>
      <xdr:rowOff>47625</xdr:rowOff>
    </xdr:from>
    <xdr:to>
      <xdr:col>4</xdr:col>
      <xdr:colOff>400050</xdr:colOff>
      <xdr:row>7</xdr:row>
      <xdr:rowOff>266700</xdr:rowOff>
    </xdr:to>
    <xdr:pic>
      <xdr:nvPicPr>
        <xdr:cNvPr id="1" name="cmbCoreI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5375" y="1657350"/>
          <a:ext cx="12287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476250</xdr:colOff>
      <xdr:row>7</xdr:row>
      <xdr:rowOff>19050</xdr:rowOff>
    </xdr:from>
    <xdr:to>
      <xdr:col>7</xdr:col>
      <xdr:colOff>171450</xdr:colOff>
      <xdr:row>8</xdr:row>
      <xdr:rowOff>0</xdr:rowOff>
    </xdr:to>
    <xdr:pic>
      <xdr:nvPicPr>
        <xdr:cNvPr id="2" name="cmbSave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3448050" y="1628775"/>
          <a:ext cx="457200" cy="276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4</xdr:col>
      <xdr:colOff>419100</xdr:colOff>
      <xdr:row>7</xdr:row>
      <xdr:rowOff>19050</xdr:rowOff>
    </xdr:from>
    <xdr:to>
      <xdr:col>5</xdr:col>
      <xdr:colOff>438150</xdr:colOff>
      <xdr:row>8</xdr:row>
      <xdr:rowOff>0</xdr:rowOff>
    </xdr:to>
    <xdr:pic>
      <xdr:nvPicPr>
        <xdr:cNvPr id="3" name="cmbAcpt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343150" y="1628775"/>
          <a:ext cx="457200" cy="276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7</xdr:col>
      <xdr:colOff>266700</xdr:colOff>
      <xdr:row>7</xdr:row>
      <xdr:rowOff>19050</xdr:rowOff>
    </xdr:from>
    <xdr:to>
      <xdr:col>8</xdr:col>
      <xdr:colOff>114300</xdr:colOff>
      <xdr:row>8</xdr:row>
      <xdr:rowOff>0</xdr:rowOff>
    </xdr:to>
    <xdr:pic>
      <xdr:nvPicPr>
        <xdr:cNvPr id="4" name="cmbEdCoreID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4000500" y="1628775"/>
          <a:ext cx="457200" cy="276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absolute">
    <xdr:from>
      <xdr:col>4</xdr:col>
      <xdr:colOff>19050</xdr:colOff>
      <xdr:row>9</xdr:row>
      <xdr:rowOff>19050</xdr:rowOff>
    </xdr:from>
    <xdr:to>
      <xdr:col>11</xdr:col>
      <xdr:colOff>295275</xdr:colOff>
      <xdr:row>27</xdr:row>
      <xdr:rowOff>161925</xdr:rowOff>
    </xdr:to>
    <xdr:graphicFrame>
      <xdr:nvGraphicFramePr>
        <xdr:cNvPr id="5" name="Chart 5"/>
        <xdr:cNvGraphicFramePr/>
      </xdr:nvGraphicFramePr>
      <xdr:xfrm>
        <a:off x="1943100" y="2143125"/>
        <a:ext cx="4810125" cy="33909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 editAs="oneCell">
    <xdr:from>
      <xdr:col>7</xdr:col>
      <xdr:colOff>19050</xdr:colOff>
      <xdr:row>4</xdr:row>
      <xdr:rowOff>123825</xdr:rowOff>
    </xdr:from>
    <xdr:to>
      <xdr:col>8</xdr:col>
      <xdr:colOff>219075</xdr:colOff>
      <xdr:row>6</xdr:row>
      <xdr:rowOff>0</xdr:rowOff>
    </xdr:to>
    <xdr:pic>
      <xdr:nvPicPr>
        <xdr:cNvPr id="6" name="cmdDc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752850" y="1104900"/>
          <a:ext cx="809625" cy="3714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8</xdr:col>
      <xdr:colOff>209550</xdr:colOff>
      <xdr:row>7</xdr:row>
      <xdr:rowOff>19050</xdr:rowOff>
    </xdr:from>
    <xdr:to>
      <xdr:col>8</xdr:col>
      <xdr:colOff>666750</xdr:colOff>
      <xdr:row>7</xdr:row>
      <xdr:rowOff>295275</xdr:rowOff>
    </xdr:to>
    <xdr:pic>
      <xdr:nvPicPr>
        <xdr:cNvPr id="7" name="btDelete"/>
        <xdr:cNvPicPr preferRelativeResize="1">
          <a:picLocks noChangeAspect="0"/>
        </xdr:cNvPicPr>
      </xdr:nvPicPr>
      <xdr:blipFill>
        <a:blip r:embed="rId7"/>
        <a:stretch>
          <a:fillRect/>
        </a:stretch>
      </xdr:blipFill>
      <xdr:spPr>
        <a:xfrm>
          <a:off x="4552950" y="1628775"/>
          <a:ext cx="457200" cy="276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5</xdr:col>
      <xdr:colOff>533400</xdr:colOff>
      <xdr:row>7</xdr:row>
      <xdr:rowOff>19050</xdr:rowOff>
    </xdr:from>
    <xdr:to>
      <xdr:col>6</xdr:col>
      <xdr:colOff>381000</xdr:colOff>
      <xdr:row>7</xdr:row>
      <xdr:rowOff>295275</xdr:rowOff>
    </xdr:to>
    <xdr:pic>
      <xdr:nvPicPr>
        <xdr:cNvPr id="8" name="dmbNew"/>
        <xdr:cNvPicPr preferRelativeResize="1">
          <a:picLocks noChangeAspect="0"/>
        </xdr:cNvPicPr>
      </xdr:nvPicPr>
      <xdr:blipFill>
        <a:blip r:embed="rId8"/>
        <a:stretch>
          <a:fillRect/>
        </a:stretch>
      </xdr:blipFill>
      <xdr:spPr>
        <a:xfrm>
          <a:off x="2895600" y="1628775"/>
          <a:ext cx="457200" cy="276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28575</xdr:colOff>
      <xdr:row>1</xdr:row>
      <xdr:rowOff>0</xdr:rowOff>
    </xdr:from>
    <xdr:to>
      <xdr:col>5</xdr:col>
      <xdr:colOff>9525</xdr:colOff>
      <xdr:row>1</xdr:row>
      <xdr:rowOff>295275</xdr:rowOff>
    </xdr:to>
    <xdr:pic>
      <xdr:nvPicPr>
        <xdr:cNvPr id="1" name="cmdCoS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57700" y="314325"/>
          <a:ext cx="1266825" cy="2952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5</xdr:col>
      <xdr:colOff>19050</xdr:colOff>
      <xdr:row>1</xdr:row>
      <xdr:rowOff>0</xdr:rowOff>
    </xdr:from>
    <xdr:to>
      <xdr:col>6</xdr:col>
      <xdr:colOff>0</xdr:colOff>
      <xdr:row>1</xdr:row>
      <xdr:rowOff>295275</xdr:rowOff>
    </xdr:to>
    <xdr:pic>
      <xdr:nvPicPr>
        <xdr:cNvPr id="2" name="cmdDcS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34050" y="314325"/>
          <a:ext cx="1266825" cy="2952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6</xdr:col>
      <xdr:colOff>19050</xdr:colOff>
      <xdr:row>1</xdr:row>
      <xdr:rowOff>9525</xdr:rowOff>
    </xdr:from>
    <xdr:to>
      <xdr:col>7</xdr:col>
      <xdr:colOff>0</xdr:colOff>
      <xdr:row>1</xdr:row>
      <xdr:rowOff>304800</xdr:rowOff>
    </xdr:to>
    <xdr:pic>
      <xdr:nvPicPr>
        <xdr:cNvPr id="3" name="cmdCoverSt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019925" y="323850"/>
          <a:ext cx="1266825" cy="2952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0</xdr:col>
      <xdr:colOff>28575</xdr:colOff>
      <xdr:row>1</xdr:row>
      <xdr:rowOff>19050</xdr:rowOff>
    </xdr:from>
    <xdr:to>
      <xdr:col>1</xdr:col>
      <xdr:colOff>1038225</xdr:colOff>
      <xdr:row>1</xdr:row>
      <xdr:rowOff>314325</xdr:rowOff>
    </xdr:to>
    <xdr:pic>
      <xdr:nvPicPr>
        <xdr:cNvPr id="4" name="cmdCoDc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8575" y="333375"/>
          <a:ext cx="20574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31</xdr:row>
      <xdr:rowOff>0</xdr:rowOff>
    </xdr:from>
    <xdr:to>
      <xdr:col>7</xdr:col>
      <xdr:colOff>0</xdr:colOff>
      <xdr:row>44</xdr:row>
      <xdr:rowOff>200025</xdr:rowOff>
    </xdr:to>
    <xdr:graphicFrame>
      <xdr:nvGraphicFramePr>
        <xdr:cNvPr id="5" name="Dc"/>
        <xdr:cNvGraphicFramePr/>
      </xdr:nvGraphicFramePr>
      <xdr:xfrm>
        <a:off x="3143250" y="7353300"/>
        <a:ext cx="5143500" cy="31718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3</xdr:col>
      <xdr:colOff>0</xdr:colOff>
      <xdr:row>45</xdr:row>
      <xdr:rowOff>0</xdr:rowOff>
    </xdr:from>
    <xdr:to>
      <xdr:col>7</xdr:col>
      <xdr:colOff>0</xdr:colOff>
      <xdr:row>58</xdr:row>
      <xdr:rowOff>200025</xdr:rowOff>
    </xdr:to>
    <xdr:graphicFrame>
      <xdr:nvGraphicFramePr>
        <xdr:cNvPr id="6" name="Cover"/>
        <xdr:cNvGraphicFramePr/>
      </xdr:nvGraphicFramePr>
      <xdr:xfrm>
        <a:off x="3143250" y="10553700"/>
        <a:ext cx="5143500" cy="31718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3</xdr:col>
      <xdr:colOff>0</xdr:colOff>
      <xdr:row>17</xdr:row>
      <xdr:rowOff>0</xdr:rowOff>
    </xdr:from>
    <xdr:to>
      <xdr:col>7</xdr:col>
      <xdr:colOff>0</xdr:colOff>
      <xdr:row>30</xdr:row>
      <xdr:rowOff>190500</xdr:rowOff>
    </xdr:to>
    <xdr:graphicFrame>
      <xdr:nvGraphicFramePr>
        <xdr:cNvPr id="7" name="Co"/>
        <xdr:cNvGraphicFramePr/>
      </xdr:nvGraphicFramePr>
      <xdr:xfrm>
        <a:off x="3143250" y="4143375"/>
        <a:ext cx="5143500" cy="31718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0</xdr:colOff>
      <xdr:row>3</xdr:row>
      <xdr:rowOff>0</xdr:rowOff>
    </xdr:from>
    <xdr:to>
      <xdr:col>10</xdr:col>
      <xdr:colOff>476250</xdr:colOff>
      <xdr:row>5</xdr:row>
      <xdr:rowOff>19050</xdr:rowOff>
    </xdr:to>
    <xdr:pic>
      <xdr:nvPicPr>
        <xdr:cNvPr id="1" name="btMod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62525" y="552450"/>
          <a:ext cx="1695450" cy="3429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3</xdr:col>
      <xdr:colOff>0</xdr:colOff>
      <xdr:row>12</xdr:row>
      <xdr:rowOff>0</xdr:rowOff>
    </xdr:from>
    <xdr:to>
      <xdr:col>12</xdr:col>
      <xdr:colOff>514350</xdr:colOff>
      <xdr:row>33</xdr:row>
      <xdr:rowOff>152400</xdr:rowOff>
    </xdr:to>
    <xdr:graphicFrame>
      <xdr:nvGraphicFramePr>
        <xdr:cNvPr id="2" name="Chart 157"/>
        <xdr:cNvGraphicFramePr/>
      </xdr:nvGraphicFramePr>
      <xdr:xfrm>
        <a:off x="1914525" y="2047875"/>
        <a:ext cx="6000750" cy="3552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0</xdr:colOff>
      <xdr:row>12</xdr:row>
      <xdr:rowOff>0</xdr:rowOff>
    </xdr:from>
    <xdr:to>
      <xdr:col>12</xdr:col>
      <xdr:colOff>514350</xdr:colOff>
      <xdr:row>33</xdr:row>
      <xdr:rowOff>152400</xdr:rowOff>
    </xdr:to>
    <xdr:graphicFrame>
      <xdr:nvGraphicFramePr>
        <xdr:cNvPr id="3" name="Chart 159"/>
        <xdr:cNvGraphicFramePr/>
      </xdr:nvGraphicFramePr>
      <xdr:xfrm>
        <a:off x="1914525" y="2047875"/>
        <a:ext cx="6000750" cy="35528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</xdr:col>
      <xdr:colOff>0</xdr:colOff>
      <xdr:row>12</xdr:row>
      <xdr:rowOff>0</xdr:rowOff>
    </xdr:from>
    <xdr:to>
      <xdr:col>12</xdr:col>
      <xdr:colOff>514350</xdr:colOff>
      <xdr:row>33</xdr:row>
      <xdr:rowOff>152400</xdr:rowOff>
    </xdr:to>
    <xdr:graphicFrame>
      <xdr:nvGraphicFramePr>
        <xdr:cNvPr id="4" name="Chart 160"/>
        <xdr:cNvGraphicFramePr/>
      </xdr:nvGraphicFramePr>
      <xdr:xfrm>
        <a:off x="1914525" y="2047875"/>
        <a:ext cx="6000750" cy="35528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3</xdr:col>
      <xdr:colOff>0</xdr:colOff>
      <xdr:row>12</xdr:row>
      <xdr:rowOff>0</xdr:rowOff>
    </xdr:from>
    <xdr:to>
      <xdr:col>12</xdr:col>
      <xdr:colOff>514350</xdr:colOff>
      <xdr:row>33</xdr:row>
      <xdr:rowOff>152400</xdr:rowOff>
    </xdr:to>
    <xdr:graphicFrame>
      <xdr:nvGraphicFramePr>
        <xdr:cNvPr id="5" name="Chart 161"/>
        <xdr:cNvGraphicFramePr/>
      </xdr:nvGraphicFramePr>
      <xdr:xfrm>
        <a:off x="1914525" y="2047875"/>
        <a:ext cx="6000750" cy="35528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3</xdr:col>
      <xdr:colOff>0</xdr:colOff>
      <xdr:row>12</xdr:row>
      <xdr:rowOff>0</xdr:rowOff>
    </xdr:from>
    <xdr:to>
      <xdr:col>12</xdr:col>
      <xdr:colOff>514350</xdr:colOff>
      <xdr:row>33</xdr:row>
      <xdr:rowOff>152400</xdr:rowOff>
    </xdr:to>
    <xdr:graphicFrame>
      <xdr:nvGraphicFramePr>
        <xdr:cNvPr id="6" name="Chart 162"/>
        <xdr:cNvGraphicFramePr/>
      </xdr:nvGraphicFramePr>
      <xdr:xfrm>
        <a:off x="1914525" y="2047875"/>
        <a:ext cx="6000750" cy="35528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3</xdr:col>
      <xdr:colOff>0</xdr:colOff>
      <xdr:row>12</xdr:row>
      <xdr:rowOff>0</xdr:rowOff>
    </xdr:from>
    <xdr:to>
      <xdr:col>12</xdr:col>
      <xdr:colOff>514350</xdr:colOff>
      <xdr:row>33</xdr:row>
      <xdr:rowOff>152400</xdr:rowOff>
    </xdr:to>
    <xdr:graphicFrame>
      <xdr:nvGraphicFramePr>
        <xdr:cNvPr id="7" name="Chart 163"/>
        <xdr:cNvGraphicFramePr/>
      </xdr:nvGraphicFramePr>
      <xdr:xfrm>
        <a:off x="1914525" y="2047875"/>
        <a:ext cx="6000750" cy="35528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3</xdr:col>
      <xdr:colOff>0</xdr:colOff>
      <xdr:row>12</xdr:row>
      <xdr:rowOff>0</xdr:rowOff>
    </xdr:from>
    <xdr:to>
      <xdr:col>12</xdr:col>
      <xdr:colOff>514350</xdr:colOff>
      <xdr:row>33</xdr:row>
      <xdr:rowOff>152400</xdr:rowOff>
    </xdr:to>
    <xdr:graphicFrame>
      <xdr:nvGraphicFramePr>
        <xdr:cNvPr id="8" name="Chart 164"/>
        <xdr:cNvGraphicFramePr/>
      </xdr:nvGraphicFramePr>
      <xdr:xfrm>
        <a:off x="1914525" y="2047875"/>
        <a:ext cx="6000750" cy="35528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3</xdr:col>
      <xdr:colOff>0</xdr:colOff>
      <xdr:row>12</xdr:row>
      <xdr:rowOff>0</xdr:rowOff>
    </xdr:from>
    <xdr:to>
      <xdr:col>12</xdr:col>
      <xdr:colOff>514350</xdr:colOff>
      <xdr:row>33</xdr:row>
      <xdr:rowOff>152400</xdr:rowOff>
    </xdr:to>
    <xdr:graphicFrame>
      <xdr:nvGraphicFramePr>
        <xdr:cNvPr id="9" name="Chart 165"/>
        <xdr:cNvGraphicFramePr/>
      </xdr:nvGraphicFramePr>
      <xdr:xfrm>
        <a:off x="1914525" y="2047875"/>
        <a:ext cx="6000750" cy="35528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3</xdr:col>
      <xdr:colOff>0</xdr:colOff>
      <xdr:row>12</xdr:row>
      <xdr:rowOff>0</xdr:rowOff>
    </xdr:from>
    <xdr:to>
      <xdr:col>12</xdr:col>
      <xdr:colOff>514350</xdr:colOff>
      <xdr:row>33</xdr:row>
      <xdr:rowOff>152400</xdr:rowOff>
    </xdr:to>
    <xdr:graphicFrame>
      <xdr:nvGraphicFramePr>
        <xdr:cNvPr id="10" name="Chart 166"/>
        <xdr:cNvGraphicFramePr/>
      </xdr:nvGraphicFramePr>
      <xdr:xfrm>
        <a:off x="1914525" y="2047875"/>
        <a:ext cx="6000750" cy="355282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3</xdr:col>
      <xdr:colOff>0</xdr:colOff>
      <xdr:row>12</xdr:row>
      <xdr:rowOff>0</xdr:rowOff>
    </xdr:from>
    <xdr:to>
      <xdr:col>12</xdr:col>
      <xdr:colOff>514350</xdr:colOff>
      <xdr:row>33</xdr:row>
      <xdr:rowOff>152400</xdr:rowOff>
    </xdr:to>
    <xdr:graphicFrame>
      <xdr:nvGraphicFramePr>
        <xdr:cNvPr id="11" name="Chart 167"/>
        <xdr:cNvGraphicFramePr/>
      </xdr:nvGraphicFramePr>
      <xdr:xfrm>
        <a:off x="1914525" y="2047875"/>
        <a:ext cx="6000750" cy="355282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3</xdr:col>
      <xdr:colOff>0</xdr:colOff>
      <xdr:row>12</xdr:row>
      <xdr:rowOff>0</xdr:rowOff>
    </xdr:from>
    <xdr:to>
      <xdr:col>12</xdr:col>
      <xdr:colOff>514350</xdr:colOff>
      <xdr:row>33</xdr:row>
      <xdr:rowOff>152400</xdr:rowOff>
    </xdr:to>
    <xdr:graphicFrame>
      <xdr:nvGraphicFramePr>
        <xdr:cNvPr id="12" name="Chart 168"/>
        <xdr:cNvGraphicFramePr/>
      </xdr:nvGraphicFramePr>
      <xdr:xfrm>
        <a:off x="1914525" y="2047875"/>
        <a:ext cx="6000750" cy="355282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0</xdr:colOff>
      <xdr:row>3</xdr:row>
      <xdr:rowOff>0</xdr:rowOff>
    </xdr:from>
    <xdr:to>
      <xdr:col>11</xdr:col>
      <xdr:colOff>476250</xdr:colOff>
      <xdr:row>5</xdr:row>
      <xdr:rowOff>19050</xdr:rowOff>
    </xdr:to>
    <xdr:pic>
      <xdr:nvPicPr>
        <xdr:cNvPr id="1" name="btC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72125" y="552450"/>
          <a:ext cx="1695450" cy="3429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3</xdr:col>
      <xdr:colOff>0</xdr:colOff>
      <xdr:row>12</xdr:row>
      <xdr:rowOff>0</xdr:rowOff>
    </xdr:from>
    <xdr:to>
      <xdr:col>13</xdr:col>
      <xdr:colOff>0</xdr:colOff>
      <xdr:row>33</xdr:row>
      <xdr:rowOff>152400</xdr:rowOff>
    </xdr:to>
    <xdr:graphicFrame>
      <xdr:nvGraphicFramePr>
        <xdr:cNvPr id="2" name="Chart 123"/>
        <xdr:cNvGraphicFramePr/>
      </xdr:nvGraphicFramePr>
      <xdr:xfrm>
        <a:off x="1914525" y="2047875"/>
        <a:ext cx="6096000" cy="3552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0</xdr:colOff>
      <xdr:row>12</xdr:row>
      <xdr:rowOff>0</xdr:rowOff>
    </xdr:from>
    <xdr:to>
      <xdr:col>13</xdr:col>
      <xdr:colOff>0</xdr:colOff>
      <xdr:row>33</xdr:row>
      <xdr:rowOff>152400</xdr:rowOff>
    </xdr:to>
    <xdr:graphicFrame>
      <xdr:nvGraphicFramePr>
        <xdr:cNvPr id="3" name="Chart 125"/>
        <xdr:cNvGraphicFramePr/>
      </xdr:nvGraphicFramePr>
      <xdr:xfrm>
        <a:off x="1914525" y="2047875"/>
        <a:ext cx="6096000" cy="35528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</xdr:col>
      <xdr:colOff>0</xdr:colOff>
      <xdr:row>12</xdr:row>
      <xdr:rowOff>0</xdr:rowOff>
    </xdr:from>
    <xdr:to>
      <xdr:col>13</xdr:col>
      <xdr:colOff>0</xdr:colOff>
      <xdr:row>33</xdr:row>
      <xdr:rowOff>152400</xdr:rowOff>
    </xdr:to>
    <xdr:graphicFrame>
      <xdr:nvGraphicFramePr>
        <xdr:cNvPr id="4" name="Chart 126"/>
        <xdr:cNvGraphicFramePr/>
      </xdr:nvGraphicFramePr>
      <xdr:xfrm>
        <a:off x="1914525" y="2047875"/>
        <a:ext cx="6096000" cy="35528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3</xdr:col>
      <xdr:colOff>0</xdr:colOff>
      <xdr:row>12</xdr:row>
      <xdr:rowOff>0</xdr:rowOff>
    </xdr:from>
    <xdr:to>
      <xdr:col>13</xdr:col>
      <xdr:colOff>0</xdr:colOff>
      <xdr:row>33</xdr:row>
      <xdr:rowOff>152400</xdr:rowOff>
    </xdr:to>
    <xdr:graphicFrame>
      <xdr:nvGraphicFramePr>
        <xdr:cNvPr id="5" name="Chart 127"/>
        <xdr:cNvGraphicFramePr/>
      </xdr:nvGraphicFramePr>
      <xdr:xfrm>
        <a:off x="1914525" y="2047875"/>
        <a:ext cx="6096000" cy="35528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3</xdr:col>
      <xdr:colOff>0</xdr:colOff>
      <xdr:row>12</xdr:row>
      <xdr:rowOff>0</xdr:rowOff>
    </xdr:from>
    <xdr:to>
      <xdr:col>13</xdr:col>
      <xdr:colOff>0</xdr:colOff>
      <xdr:row>33</xdr:row>
      <xdr:rowOff>152400</xdr:rowOff>
    </xdr:to>
    <xdr:graphicFrame>
      <xdr:nvGraphicFramePr>
        <xdr:cNvPr id="6" name="Chart 128"/>
        <xdr:cNvGraphicFramePr/>
      </xdr:nvGraphicFramePr>
      <xdr:xfrm>
        <a:off x="1914525" y="2047875"/>
        <a:ext cx="6096000" cy="35528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3</xdr:col>
      <xdr:colOff>0</xdr:colOff>
      <xdr:row>12</xdr:row>
      <xdr:rowOff>0</xdr:rowOff>
    </xdr:from>
    <xdr:to>
      <xdr:col>13</xdr:col>
      <xdr:colOff>0</xdr:colOff>
      <xdr:row>33</xdr:row>
      <xdr:rowOff>152400</xdr:rowOff>
    </xdr:to>
    <xdr:graphicFrame>
      <xdr:nvGraphicFramePr>
        <xdr:cNvPr id="7" name="Chart 129"/>
        <xdr:cNvGraphicFramePr/>
      </xdr:nvGraphicFramePr>
      <xdr:xfrm>
        <a:off x="1914525" y="2047875"/>
        <a:ext cx="6096000" cy="35528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3</xdr:col>
      <xdr:colOff>0</xdr:colOff>
      <xdr:row>12</xdr:row>
      <xdr:rowOff>0</xdr:rowOff>
    </xdr:from>
    <xdr:to>
      <xdr:col>13</xdr:col>
      <xdr:colOff>0</xdr:colOff>
      <xdr:row>33</xdr:row>
      <xdr:rowOff>152400</xdr:rowOff>
    </xdr:to>
    <xdr:graphicFrame>
      <xdr:nvGraphicFramePr>
        <xdr:cNvPr id="8" name="Chart 130"/>
        <xdr:cNvGraphicFramePr/>
      </xdr:nvGraphicFramePr>
      <xdr:xfrm>
        <a:off x="1914525" y="2047875"/>
        <a:ext cx="6096000" cy="35528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3</xdr:col>
      <xdr:colOff>0</xdr:colOff>
      <xdr:row>12</xdr:row>
      <xdr:rowOff>0</xdr:rowOff>
    </xdr:from>
    <xdr:to>
      <xdr:col>13</xdr:col>
      <xdr:colOff>0</xdr:colOff>
      <xdr:row>33</xdr:row>
      <xdr:rowOff>152400</xdr:rowOff>
    </xdr:to>
    <xdr:graphicFrame>
      <xdr:nvGraphicFramePr>
        <xdr:cNvPr id="9" name="Chart 131"/>
        <xdr:cNvGraphicFramePr/>
      </xdr:nvGraphicFramePr>
      <xdr:xfrm>
        <a:off x="1914525" y="2047875"/>
        <a:ext cx="6096000" cy="35528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3</xdr:col>
      <xdr:colOff>0</xdr:colOff>
      <xdr:row>12</xdr:row>
      <xdr:rowOff>0</xdr:rowOff>
    </xdr:from>
    <xdr:to>
      <xdr:col>13</xdr:col>
      <xdr:colOff>0</xdr:colOff>
      <xdr:row>33</xdr:row>
      <xdr:rowOff>152400</xdr:rowOff>
    </xdr:to>
    <xdr:graphicFrame>
      <xdr:nvGraphicFramePr>
        <xdr:cNvPr id="10" name="Chart 132"/>
        <xdr:cNvGraphicFramePr/>
      </xdr:nvGraphicFramePr>
      <xdr:xfrm>
        <a:off x="1914525" y="2047875"/>
        <a:ext cx="6096000" cy="355282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3</xdr:col>
      <xdr:colOff>0</xdr:colOff>
      <xdr:row>12</xdr:row>
      <xdr:rowOff>0</xdr:rowOff>
    </xdr:from>
    <xdr:to>
      <xdr:col>13</xdr:col>
      <xdr:colOff>0</xdr:colOff>
      <xdr:row>33</xdr:row>
      <xdr:rowOff>152400</xdr:rowOff>
    </xdr:to>
    <xdr:graphicFrame>
      <xdr:nvGraphicFramePr>
        <xdr:cNvPr id="11" name="Chart 133"/>
        <xdr:cNvGraphicFramePr/>
      </xdr:nvGraphicFramePr>
      <xdr:xfrm>
        <a:off x="1914525" y="2047875"/>
        <a:ext cx="6096000" cy="355282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aliakbar.CONCORR\My%20Documents\Sample%20-%20Golf%20and%20Fitnes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olf stats"/>
      <sheetName val="BMI"/>
      <sheetName val="Fat &amp; Calorie Content"/>
      <sheetName val="Calorie Counter"/>
      <sheetName val="Training Schedule"/>
      <sheetName val="Distributions"/>
      <sheetName val="Model Results"/>
    </sheetNames>
    <sheetDataSet>
      <sheetData sheetId="2">
        <row r="8">
          <cell r="C8">
            <v>36</v>
          </cell>
        </row>
        <row r="9">
          <cell r="C9">
            <v>163</v>
          </cell>
        </row>
        <row r="10">
          <cell r="C10">
            <v>502</v>
          </cell>
        </row>
      </sheetData>
    </sheetDataSet>
  </externalBook>
</externalLink>
</file>

<file path=xl/tables/table1.xml><?xml version="1.0" encoding="utf-8"?>
<table xmlns="http://schemas.openxmlformats.org/spreadsheetml/2006/main" id="8" name="List2" displayName="List2" ref="G1:K2" totalsRowShown="0">
  <autoFilter ref="G1:K2"/>
  <tableColumns count="5">
    <tableColumn id="1" name="CoreID"/>
    <tableColumn id="3" name="Xloc"/>
    <tableColumn id="4" name="Yloc"/>
    <tableColumn id="5" name="Span"/>
    <tableColumn id="6" name="Dc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1:Q49"/>
  <sheetViews>
    <sheetView workbookViewId="0" topLeftCell="A4">
      <selection activeCell="D26" sqref="D26"/>
    </sheetView>
  </sheetViews>
  <sheetFormatPr defaultColWidth="9.140625" defaultRowHeight="12.75"/>
  <cols>
    <col min="1" max="1" width="5.28125" style="0" customWidth="1"/>
    <col min="2" max="2" width="1.57421875" style="0" customWidth="1"/>
    <col min="3" max="3" width="1.7109375" style="0" customWidth="1"/>
    <col min="4" max="4" width="10.140625" style="0" customWidth="1"/>
    <col min="5" max="5" width="12.57421875" style="0" customWidth="1"/>
    <col min="8" max="8" width="1.1484375" style="0" customWidth="1"/>
    <col min="9" max="9" width="40.57421875" style="0" customWidth="1"/>
    <col min="10" max="10" width="1.7109375" style="0" customWidth="1"/>
    <col min="11" max="11" width="1.57421875" style="0" customWidth="1"/>
  </cols>
  <sheetData>
    <row r="1" spans="1:12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3.5" thickBo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8.25" customHeight="1" thickBot="1">
      <c r="A4" s="1"/>
      <c r="B4" s="2"/>
      <c r="C4" s="3"/>
      <c r="D4" s="3"/>
      <c r="E4" s="3"/>
      <c r="F4" s="3"/>
      <c r="G4" s="3"/>
      <c r="H4" s="3"/>
      <c r="I4" s="3"/>
      <c r="J4" s="3"/>
      <c r="K4" s="4"/>
      <c r="L4" s="1"/>
    </row>
    <row r="5" spans="1:12" ht="10.5" customHeight="1">
      <c r="A5" s="1"/>
      <c r="B5" s="5"/>
      <c r="C5" s="6"/>
      <c r="D5" s="7"/>
      <c r="E5" s="8"/>
      <c r="F5" s="8"/>
      <c r="G5" s="9"/>
      <c r="H5" s="8"/>
      <c r="I5" s="8"/>
      <c r="J5" s="10"/>
      <c r="K5" s="11"/>
      <c r="L5" s="1"/>
    </row>
    <row r="6" spans="1:12" ht="18" customHeight="1">
      <c r="A6" s="1"/>
      <c r="B6" s="12"/>
      <c r="C6" s="13"/>
      <c r="D6" s="120" t="s">
        <v>0</v>
      </c>
      <c r="E6" s="121"/>
      <c r="F6" s="121"/>
      <c r="G6" s="122"/>
      <c r="H6" s="14"/>
      <c r="I6" s="108"/>
      <c r="J6" s="109"/>
      <c r="K6" s="11"/>
      <c r="L6" s="1"/>
    </row>
    <row r="7" spans="1:12" ht="7.5" customHeight="1">
      <c r="A7" s="1"/>
      <c r="B7" s="5"/>
      <c r="C7" s="13"/>
      <c r="D7" s="15"/>
      <c r="E7" s="15"/>
      <c r="F7" s="15"/>
      <c r="G7" s="16"/>
      <c r="H7" s="17"/>
      <c r="I7" s="110"/>
      <c r="J7" s="110"/>
      <c r="K7" s="11"/>
      <c r="L7" s="1"/>
    </row>
    <row r="8" spans="1:17" s="20" customFormat="1" ht="18" customHeight="1">
      <c r="A8" s="18"/>
      <c r="B8" s="19"/>
      <c r="C8" s="13"/>
      <c r="D8" s="120" t="s">
        <v>1</v>
      </c>
      <c r="E8" s="121"/>
      <c r="F8" s="121"/>
      <c r="G8" s="122"/>
      <c r="H8" s="14"/>
      <c r="I8" s="123"/>
      <c r="J8" s="124"/>
      <c r="K8" s="11"/>
      <c r="L8" s="18"/>
      <c r="M8"/>
      <c r="N8"/>
      <c r="O8"/>
      <c r="P8"/>
      <c r="Q8"/>
    </row>
    <row r="9" spans="1:17" s="23" customFormat="1" ht="18" customHeight="1">
      <c r="A9" s="21"/>
      <c r="B9" s="22"/>
      <c r="C9" s="13"/>
      <c r="D9" s="120" t="s">
        <v>2</v>
      </c>
      <c r="E9" s="121"/>
      <c r="F9" s="121"/>
      <c r="G9" s="122"/>
      <c r="H9" s="14"/>
      <c r="I9" s="123"/>
      <c r="J9" s="124"/>
      <c r="K9" s="11"/>
      <c r="L9" s="21"/>
      <c r="M9"/>
      <c r="N9"/>
      <c r="O9"/>
      <c r="P9"/>
      <c r="Q9"/>
    </row>
    <row r="10" spans="1:12" ht="18" customHeight="1">
      <c r="A10" s="1"/>
      <c r="B10" s="5"/>
      <c r="C10" s="13"/>
      <c r="D10" s="120" t="s">
        <v>3</v>
      </c>
      <c r="E10" s="121"/>
      <c r="F10" s="121"/>
      <c r="G10" s="122"/>
      <c r="H10" s="17"/>
      <c r="I10" s="123"/>
      <c r="J10" s="124"/>
      <c r="K10" s="11"/>
      <c r="L10" s="1"/>
    </row>
    <row r="11" spans="1:12" ht="18" customHeight="1">
      <c r="A11" s="1"/>
      <c r="B11" s="5"/>
      <c r="C11" s="13"/>
      <c r="D11" s="120" t="s">
        <v>4</v>
      </c>
      <c r="E11" s="121"/>
      <c r="F11" s="121"/>
      <c r="G11" s="122"/>
      <c r="H11" s="17"/>
      <c r="I11" s="123"/>
      <c r="J11" s="124"/>
      <c r="K11" s="11"/>
      <c r="L11" s="1"/>
    </row>
    <row r="12" spans="1:17" s="23" customFormat="1" ht="18" customHeight="1">
      <c r="A12" s="21"/>
      <c r="B12" s="5"/>
      <c r="C12" s="13"/>
      <c r="D12" s="120" t="s">
        <v>5</v>
      </c>
      <c r="E12" s="121"/>
      <c r="F12" s="121"/>
      <c r="G12" s="122"/>
      <c r="H12" s="24"/>
      <c r="I12" s="123"/>
      <c r="J12" s="124"/>
      <c r="K12" s="11"/>
      <c r="L12" s="21"/>
      <c r="M12"/>
      <c r="N12"/>
      <c r="O12"/>
      <c r="P12"/>
      <c r="Q12"/>
    </row>
    <row r="13" spans="1:12" ht="18" customHeight="1">
      <c r="A13" s="1"/>
      <c r="B13" s="22"/>
      <c r="C13" s="13"/>
      <c r="D13" s="120" t="s">
        <v>6</v>
      </c>
      <c r="E13" s="121"/>
      <c r="F13" s="121"/>
      <c r="G13" s="122"/>
      <c r="H13" s="14"/>
      <c r="I13" s="123"/>
      <c r="J13" s="124"/>
      <c r="K13" s="11"/>
      <c r="L13" s="1"/>
    </row>
    <row r="14" spans="1:12" ht="18" customHeight="1">
      <c r="A14" s="1"/>
      <c r="B14" s="5"/>
      <c r="C14" s="13"/>
      <c r="D14" s="120" t="s">
        <v>7</v>
      </c>
      <c r="E14" s="121"/>
      <c r="F14" s="121"/>
      <c r="G14" s="122"/>
      <c r="H14" s="17"/>
      <c r="I14" s="123"/>
      <c r="J14" s="124"/>
      <c r="K14" s="11"/>
      <c r="L14" s="1"/>
    </row>
    <row r="15" spans="1:12" ht="18" customHeight="1">
      <c r="A15" s="1"/>
      <c r="B15" s="25"/>
      <c r="C15" s="13"/>
      <c r="D15" s="120" t="s">
        <v>8</v>
      </c>
      <c r="E15" s="121"/>
      <c r="F15" s="121"/>
      <c r="G15" s="122"/>
      <c r="H15" s="17"/>
      <c r="I15" s="123"/>
      <c r="J15" s="124"/>
      <c r="K15" s="11"/>
      <c r="L15" s="1"/>
    </row>
    <row r="16" spans="1:17" s="20" customFormat="1" ht="18" customHeight="1">
      <c r="A16" s="18"/>
      <c r="B16" s="12"/>
      <c r="C16" s="13"/>
      <c r="D16" s="120" t="s">
        <v>9</v>
      </c>
      <c r="E16" s="121"/>
      <c r="F16" s="121"/>
      <c r="G16" s="122"/>
      <c r="H16" s="26"/>
      <c r="I16" s="123"/>
      <c r="J16" s="124"/>
      <c r="K16" s="11"/>
      <c r="L16" s="18"/>
      <c r="M16"/>
      <c r="N16"/>
      <c r="O16"/>
      <c r="P16"/>
      <c r="Q16"/>
    </row>
    <row r="17" spans="1:12" ht="18" customHeight="1">
      <c r="A17" s="1"/>
      <c r="B17" s="5"/>
      <c r="C17" s="13"/>
      <c r="D17" s="120" t="s">
        <v>10</v>
      </c>
      <c r="E17" s="121"/>
      <c r="F17" s="121"/>
      <c r="G17" s="122"/>
      <c r="H17" s="17"/>
      <c r="I17" s="123"/>
      <c r="J17" s="124"/>
      <c r="K17" s="11"/>
      <c r="L17" s="1"/>
    </row>
    <row r="18" spans="1:12" ht="18" customHeight="1">
      <c r="A18" s="1"/>
      <c r="B18" s="5"/>
      <c r="C18" s="13"/>
      <c r="D18" s="120" t="s">
        <v>11</v>
      </c>
      <c r="E18" s="121"/>
      <c r="F18" s="121"/>
      <c r="G18" s="122"/>
      <c r="H18" s="17"/>
      <c r="I18" s="125"/>
      <c r="J18" s="126"/>
      <c r="K18" s="11"/>
      <c r="L18" s="1"/>
    </row>
    <row r="19" spans="1:12" ht="18" customHeight="1">
      <c r="A19" s="1"/>
      <c r="B19" s="5"/>
      <c r="C19" s="13"/>
      <c r="D19" s="120" t="s">
        <v>12</v>
      </c>
      <c r="E19" s="121"/>
      <c r="F19" s="121"/>
      <c r="G19" s="122"/>
      <c r="H19" s="17"/>
      <c r="I19" s="125"/>
      <c r="J19" s="126"/>
      <c r="K19" s="11"/>
      <c r="L19" s="1"/>
    </row>
    <row r="20" spans="1:12" ht="18" customHeight="1">
      <c r="A20" s="1"/>
      <c r="B20" s="5"/>
      <c r="C20" s="13"/>
      <c r="D20" s="120" t="s">
        <v>13</v>
      </c>
      <c r="E20" s="121"/>
      <c r="F20" s="121"/>
      <c r="G20" s="122"/>
      <c r="H20" s="17"/>
      <c r="I20" s="125"/>
      <c r="J20" s="126"/>
      <c r="K20" s="11"/>
      <c r="L20" s="1"/>
    </row>
    <row r="21" spans="1:12" ht="18" customHeight="1">
      <c r="A21" s="1"/>
      <c r="B21" s="5"/>
      <c r="C21" s="13"/>
      <c r="D21" s="120" t="s">
        <v>14</v>
      </c>
      <c r="E21" s="121"/>
      <c r="F21" s="121"/>
      <c r="G21" s="122"/>
      <c r="H21" s="17"/>
      <c r="I21" s="125"/>
      <c r="J21" s="126"/>
      <c r="K21" s="11"/>
      <c r="L21" s="1"/>
    </row>
    <row r="22" spans="1:12" ht="18" customHeight="1">
      <c r="A22" s="1"/>
      <c r="B22" s="5"/>
      <c r="C22" s="13"/>
      <c r="D22" s="120" t="s">
        <v>15</v>
      </c>
      <c r="E22" s="121"/>
      <c r="F22" s="121"/>
      <c r="G22" s="122"/>
      <c r="H22" s="17"/>
      <c r="I22" s="125"/>
      <c r="J22" s="126"/>
      <c r="K22" s="11"/>
      <c r="L22" s="1"/>
    </row>
    <row r="23" spans="1:12" ht="18" customHeight="1">
      <c r="A23" s="1"/>
      <c r="B23" s="5"/>
      <c r="C23" s="13"/>
      <c r="D23" s="120" t="s">
        <v>16</v>
      </c>
      <c r="E23" s="121"/>
      <c r="F23" s="121"/>
      <c r="G23" s="122"/>
      <c r="H23" s="17"/>
      <c r="I23" s="125"/>
      <c r="J23" s="126"/>
      <c r="K23" s="11"/>
      <c r="L23" s="1"/>
    </row>
    <row r="24" spans="1:12" ht="10.5" customHeight="1" thickBot="1">
      <c r="A24" s="1"/>
      <c r="B24" s="5"/>
      <c r="C24" s="27"/>
      <c r="D24" s="28"/>
      <c r="E24" s="28"/>
      <c r="F24" s="28"/>
      <c r="G24" s="28"/>
      <c r="H24" s="28"/>
      <c r="I24" s="28"/>
      <c r="J24" s="29"/>
      <c r="K24" s="11"/>
      <c r="L24" s="1"/>
    </row>
    <row r="25" spans="1:12" ht="7.5" customHeight="1" thickBot="1">
      <c r="A25" s="1"/>
      <c r="B25" s="30"/>
      <c r="C25" s="31"/>
      <c r="D25" s="31"/>
      <c r="E25" s="31"/>
      <c r="F25" s="31"/>
      <c r="G25" s="31"/>
      <c r="H25" s="31"/>
      <c r="I25" s="31"/>
      <c r="J25" s="31"/>
      <c r="K25" s="32"/>
      <c r="L25" s="1"/>
    </row>
    <row r="26" spans="1:12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</row>
    <row r="27" spans="1:12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1:12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1:12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</row>
    <row r="30" spans="1:12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1:12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1:12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</row>
    <row r="34" spans="1:12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</row>
    <row r="35" spans="1:12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</row>
    <row r="36" spans="1:12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</row>
    <row r="37" spans="1:12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</row>
    <row r="38" spans="1:12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</row>
    <row r="39" spans="1:12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</row>
    <row r="40" spans="1:12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</row>
    <row r="41" spans="1:12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</row>
    <row r="42" spans="1:12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</row>
    <row r="43" spans="1:12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</row>
    <row r="44" spans="1:12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</row>
    <row r="45" spans="1:12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</row>
    <row r="46" spans="1:12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</row>
    <row r="47" spans="1:12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</row>
    <row r="48" spans="1:12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</row>
    <row r="49" spans="1:12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</row>
  </sheetData>
  <sheetProtection sheet="1" objects="1" scenarios="1"/>
  <mergeCells count="33">
    <mergeCell ref="I23:J23"/>
    <mergeCell ref="I15:J15"/>
    <mergeCell ref="I16:J16"/>
    <mergeCell ref="I17:J17"/>
    <mergeCell ref="I18:J18"/>
    <mergeCell ref="I19:J19"/>
    <mergeCell ref="I20:J20"/>
    <mergeCell ref="I21:J21"/>
    <mergeCell ref="I22:J22"/>
    <mergeCell ref="I8:J8"/>
    <mergeCell ref="I9:J9"/>
    <mergeCell ref="I10:J10"/>
    <mergeCell ref="I11:J11"/>
    <mergeCell ref="I12:J12"/>
    <mergeCell ref="I13:J13"/>
    <mergeCell ref="I14:J14"/>
    <mergeCell ref="D15:G15"/>
    <mergeCell ref="D11:G11"/>
    <mergeCell ref="D12:G12"/>
    <mergeCell ref="D13:G13"/>
    <mergeCell ref="D14:G14"/>
    <mergeCell ref="D21:G21"/>
    <mergeCell ref="D22:G22"/>
    <mergeCell ref="D23:G23"/>
    <mergeCell ref="D16:G16"/>
    <mergeCell ref="D17:G17"/>
    <mergeCell ref="D18:G18"/>
    <mergeCell ref="D19:G19"/>
    <mergeCell ref="D20:G20"/>
    <mergeCell ref="D6:G6"/>
    <mergeCell ref="D8:G8"/>
    <mergeCell ref="D9:G9"/>
    <mergeCell ref="D10:G10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N48"/>
  <sheetViews>
    <sheetView workbookViewId="0" topLeftCell="A5">
      <selection activeCell="D17" sqref="D17"/>
    </sheetView>
  </sheetViews>
  <sheetFormatPr defaultColWidth="9.140625" defaultRowHeight="12.75" zeroHeight="1"/>
  <cols>
    <col min="1" max="1" width="7.7109375" style="0" customWidth="1"/>
    <col min="2" max="2" width="2.421875" style="0" customWidth="1"/>
    <col min="3" max="3" width="9.57421875" style="0" customWidth="1"/>
    <col min="5" max="5" width="6.57421875" style="0" customWidth="1"/>
    <col min="7" max="7" width="11.421875" style="0" customWidth="1"/>
    <col min="9" max="9" width="10.421875" style="0" customWidth="1"/>
    <col min="10" max="10" width="11.8515625" style="0" customWidth="1"/>
    <col min="11" max="11" width="9.421875" style="0" customWidth="1"/>
    <col min="12" max="12" width="4.7109375" style="0" customWidth="1"/>
    <col min="13" max="13" width="9.140625" style="47" customWidth="1"/>
    <col min="14" max="14" width="9.140625" style="100" customWidth="1"/>
    <col min="15" max="16384" width="9.140625" style="46" hidden="1" customWidth="1"/>
  </cols>
  <sheetData>
    <row r="1" spans="1:13" ht="18.75" customHeight="1" thickBot="1">
      <c r="A1" s="33"/>
      <c r="B1" s="127"/>
      <c r="C1" s="128"/>
      <c r="D1" s="128"/>
      <c r="E1" s="128"/>
      <c r="F1" s="128"/>
      <c r="G1" s="128"/>
      <c r="H1" s="128"/>
      <c r="I1" s="128"/>
      <c r="J1" s="128"/>
      <c r="K1" s="128"/>
      <c r="L1" s="129"/>
      <c r="M1" s="99"/>
    </row>
    <row r="2" spans="1:12" ht="19.5" customHeight="1">
      <c r="A2" s="34"/>
      <c r="B2" s="130" t="s">
        <v>17</v>
      </c>
      <c r="C2" s="131"/>
      <c r="D2" s="136"/>
      <c r="E2" s="136"/>
      <c r="F2" s="137" t="s">
        <v>18</v>
      </c>
      <c r="G2" s="138"/>
      <c r="H2" s="138"/>
      <c r="I2" s="138"/>
      <c r="J2" s="138"/>
      <c r="K2" s="138"/>
      <c r="L2" s="139"/>
    </row>
    <row r="3" spans="1:12" ht="19.5" customHeight="1">
      <c r="A3" s="34"/>
      <c r="B3" s="132" t="s">
        <v>19</v>
      </c>
      <c r="C3" s="133"/>
      <c r="D3" s="151"/>
      <c r="E3" s="151"/>
      <c r="F3" s="140" t="s">
        <v>20</v>
      </c>
      <c r="G3" s="141"/>
      <c r="H3" s="35"/>
      <c r="I3" s="35"/>
      <c r="J3" s="36" t="s">
        <v>21</v>
      </c>
      <c r="K3" s="37"/>
      <c r="L3" s="38"/>
    </row>
    <row r="4" spans="1:12" ht="19.5" customHeight="1">
      <c r="A4" s="34"/>
      <c r="B4" s="132" t="s">
        <v>22</v>
      </c>
      <c r="C4" s="133"/>
      <c r="D4" s="151"/>
      <c r="E4" s="151"/>
      <c r="F4" s="142"/>
      <c r="G4" s="143"/>
      <c r="H4" s="35"/>
      <c r="I4" s="35"/>
      <c r="J4" s="39" t="s">
        <v>30</v>
      </c>
      <c r="K4" s="40"/>
      <c r="L4" s="38"/>
    </row>
    <row r="5" spans="1:12" ht="19.5" customHeight="1">
      <c r="A5" s="34"/>
      <c r="B5" s="132" t="s">
        <v>23</v>
      </c>
      <c r="C5" s="133"/>
      <c r="D5" s="152">
        <v>38353</v>
      </c>
      <c r="E5" s="152"/>
      <c r="F5" s="144"/>
      <c r="G5" s="145"/>
      <c r="H5" s="41"/>
      <c r="I5" s="35"/>
      <c r="J5" s="39" t="s">
        <v>24</v>
      </c>
      <c r="K5" s="40">
        <f>IF(YEAR(D5)-YEAR(D6)=0,"ERROR",(YEAR(D5)+MONTH(D5)/12)-(YEAR(D6)+MONTH(D6)/12))</f>
        <v>105</v>
      </c>
      <c r="L5" s="38"/>
    </row>
    <row r="6" spans="1:12" ht="19.5" customHeight="1" thickBot="1">
      <c r="A6" s="34"/>
      <c r="B6" s="134" t="s">
        <v>25</v>
      </c>
      <c r="C6" s="135"/>
      <c r="D6" s="153">
        <f>Bridge!I18</f>
        <v>0</v>
      </c>
      <c r="E6" s="154"/>
      <c r="F6" s="146"/>
      <c r="G6" s="147"/>
      <c r="H6" s="42"/>
      <c r="I6" s="43"/>
      <c r="J6" s="44"/>
      <c r="K6" s="43"/>
      <c r="L6" s="45"/>
    </row>
    <row r="7" spans="1:12" ht="10.5" customHeight="1" thickBot="1">
      <c r="A7" s="34"/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</row>
    <row r="8" spans="1:12" ht="23.25" customHeight="1" thickBot="1">
      <c r="A8" s="34"/>
      <c r="B8" s="48" t="s">
        <v>26</v>
      </c>
      <c r="C8" s="49"/>
      <c r="D8" s="49"/>
      <c r="E8" s="49"/>
      <c r="F8" s="49"/>
      <c r="G8" s="49"/>
      <c r="H8" s="49"/>
      <c r="I8" s="49"/>
      <c r="J8" s="50" t="s">
        <v>27</v>
      </c>
      <c r="K8" s="148">
        <v>0</v>
      </c>
      <c r="L8" s="149"/>
    </row>
    <row r="9" spans="1:14" s="47" customFormat="1" ht="17.25" customHeight="1" thickBot="1">
      <c r="A9" s="34"/>
      <c r="N9" s="100"/>
    </row>
    <row r="10" spans="1:14" s="47" customFormat="1" ht="10.5" customHeight="1" thickBot="1">
      <c r="A10" s="34"/>
      <c r="B10" s="6"/>
      <c r="C10" s="7"/>
      <c r="D10" s="7"/>
      <c r="E10" s="7"/>
      <c r="F10" s="51"/>
      <c r="G10" s="51"/>
      <c r="H10" s="51"/>
      <c r="I10" s="51"/>
      <c r="J10" s="51"/>
      <c r="K10" s="51"/>
      <c r="L10" s="52"/>
      <c r="N10" s="100"/>
    </row>
    <row r="11" spans="1:14" s="47" customFormat="1" ht="45" customHeight="1" thickBot="1">
      <c r="A11" s="34"/>
      <c r="B11" s="13"/>
      <c r="C11" s="53" t="s">
        <v>28</v>
      </c>
      <c r="D11" s="54" t="s">
        <v>29</v>
      </c>
      <c r="E11" s="17"/>
      <c r="F11" s="46"/>
      <c r="L11" s="55"/>
      <c r="N11" s="100"/>
    </row>
    <row r="12" spans="1:14" s="47" customFormat="1" ht="5.25" customHeight="1" thickBot="1">
      <c r="A12" s="34"/>
      <c r="B12" s="13"/>
      <c r="C12" s="56"/>
      <c r="D12" s="56"/>
      <c r="E12" s="13"/>
      <c r="F12" s="46"/>
      <c r="L12" s="55"/>
      <c r="N12" s="100"/>
    </row>
    <row r="13" spans="1:14" s="47" customFormat="1" ht="12.75">
      <c r="A13" s="34"/>
      <c r="B13" s="57"/>
      <c r="C13" s="58"/>
      <c r="D13" s="118"/>
      <c r="E13" s="60"/>
      <c r="F13" s="61"/>
      <c r="L13" s="55"/>
      <c r="M13" s="62">
        <f>IF(OR(Dc="",D13=""),"",$D$13)</f>
      </c>
      <c r="N13" s="62"/>
    </row>
    <row r="14" spans="1:14" s="47" customFormat="1" ht="12.75">
      <c r="A14" s="34"/>
      <c r="B14" s="57"/>
      <c r="C14" s="58"/>
      <c r="D14" s="118"/>
      <c r="E14" s="60"/>
      <c r="F14" s="61"/>
      <c r="L14" s="55"/>
      <c r="M14" s="62">
        <f aca="true" t="shared" si="0" ref="M14:M26">IF(OR(Dc="",D14=""),"",($D$13-$D$27)*(1-erf((C14-$C$13)/(2*SQRT(Dc*age))))+$D$27)</f>
      </c>
      <c r="N14" s="62"/>
    </row>
    <row r="15" spans="1:14" s="47" customFormat="1" ht="12.75">
      <c r="A15" s="34"/>
      <c r="B15" s="57"/>
      <c r="C15" s="58"/>
      <c r="D15" s="118"/>
      <c r="E15" s="60"/>
      <c r="F15" s="61"/>
      <c r="L15" s="55"/>
      <c r="M15" s="62">
        <f t="shared" si="0"/>
      </c>
      <c r="N15" s="62"/>
    </row>
    <row r="16" spans="1:14" s="47" customFormat="1" ht="12.75">
      <c r="A16" s="34"/>
      <c r="B16" s="57"/>
      <c r="C16" s="58"/>
      <c r="D16" s="118"/>
      <c r="E16" s="60"/>
      <c r="F16" s="61"/>
      <c r="L16" s="55"/>
      <c r="M16" s="62">
        <f t="shared" si="0"/>
      </c>
      <c r="N16" s="62"/>
    </row>
    <row r="17" spans="1:14" s="47" customFormat="1" ht="12.75">
      <c r="A17" s="34"/>
      <c r="B17" s="57"/>
      <c r="C17" s="58"/>
      <c r="D17" s="118"/>
      <c r="E17" s="60"/>
      <c r="F17" s="61"/>
      <c r="G17" s="63"/>
      <c r="L17" s="55"/>
      <c r="M17" s="62">
        <f t="shared" si="0"/>
      </c>
      <c r="N17" s="62"/>
    </row>
    <row r="18" spans="1:14" s="47" customFormat="1" ht="12.75">
      <c r="A18" s="34"/>
      <c r="B18" s="57"/>
      <c r="C18" s="58"/>
      <c r="D18" s="118"/>
      <c r="E18" s="60"/>
      <c r="F18" s="61"/>
      <c r="L18" s="55"/>
      <c r="M18" s="62">
        <f t="shared" si="0"/>
      </c>
      <c r="N18" s="62"/>
    </row>
    <row r="19" spans="1:14" s="47" customFormat="1" ht="14.25" customHeight="1">
      <c r="A19" s="34"/>
      <c r="B19" s="57"/>
      <c r="C19" s="58"/>
      <c r="D19" s="59"/>
      <c r="E19" s="60"/>
      <c r="F19" s="61"/>
      <c r="L19" s="55"/>
      <c r="M19" s="62">
        <f t="shared" si="0"/>
      </c>
      <c r="N19" s="62"/>
    </row>
    <row r="20" spans="1:14" s="47" customFormat="1" ht="12.75">
      <c r="A20" s="34"/>
      <c r="B20" s="57"/>
      <c r="C20" s="58"/>
      <c r="D20" s="59"/>
      <c r="E20" s="60"/>
      <c r="F20" s="61"/>
      <c r="L20" s="55"/>
      <c r="M20" s="62">
        <f t="shared" si="0"/>
      </c>
      <c r="N20" s="62"/>
    </row>
    <row r="21" spans="1:14" s="47" customFormat="1" ht="12.75">
      <c r="A21" s="34"/>
      <c r="B21" s="57"/>
      <c r="C21" s="58"/>
      <c r="D21" s="59"/>
      <c r="E21" s="60"/>
      <c r="F21" s="61"/>
      <c r="L21" s="55"/>
      <c r="M21" s="62">
        <f t="shared" si="0"/>
      </c>
      <c r="N21" s="62"/>
    </row>
    <row r="22" spans="1:14" s="47" customFormat="1" ht="12.75">
      <c r="A22" s="34"/>
      <c r="B22" s="57"/>
      <c r="C22" s="58"/>
      <c r="D22" s="59"/>
      <c r="E22" s="60"/>
      <c r="F22" s="61"/>
      <c r="L22" s="55"/>
      <c r="M22" s="62">
        <f t="shared" si="0"/>
      </c>
      <c r="N22" s="62"/>
    </row>
    <row r="23" spans="1:14" s="47" customFormat="1" ht="12.75">
      <c r="A23" s="34"/>
      <c r="B23" s="57"/>
      <c r="C23" s="58"/>
      <c r="D23" s="59"/>
      <c r="E23" s="60"/>
      <c r="F23" s="61"/>
      <c r="L23" s="55"/>
      <c r="M23" s="62">
        <f t="shared" si="0"/>
      </c>
      <c r="N23" s="62"/>
    </row>
    <row r="24" spans="1:14" s="47" customFormat="1" ht="12.75">
      <c r="A24" s="34"/>
      <c r="B24" s="57"/>
      <c r="C24" s="58"/>
      <c r="D24" s="59"/>
      <c r="E24" s="60"/>
      <c r="F24" s="61"/>
      <c r="L24" s="55"/>
      <c r="M24" s="62">
        <f t="shared" si="0"/>
      </c>
      <c r="N24" s="62"/>
    </row>
    <row r="25" spans="1:14" s="47" customFormat="1" ht="12.75">
      <c r="A25" s="34"/>
      <c r="B25" s="57"/>
      <c r="C25" s="58"/>
      <c r="D25" s="59"/>
      <c r="E25" s="60"/>
      <c r="F25" s="61"/>
      <c r="L25" s="55"/>
      <c r="M25" s="62">
        <f t="shared" si="0"/>
      </c>
      <c r="N25" s="62"/>
    </row>
    <row r="26" spans="1:14" s="47" customFormat="1" ht="12.75">
      <c r="A26" s="34"/>
      <c r="B26" s="57"/>
      <c r="C26" s="58"/>
      <c r="D26" s="59"/>
      <c r="E26" s="60"/>
      <c r="F26" s="61"/>
      <c r="L26" s="55"/>
      <c r="M26" s="62">
        <f t="shared" si="0"/>
      </c>
      <c r="N26" s="62"/>
    </row>
    <row r="27" spans="1:14" s="47" customFormat="1" ht="15" customHeight="1" thickBot="1">
      <c r="A27" s="34"/>
      <c r="B27" s="57"/>
      <c r="C27" s="64" t="s">
        <v>69</v>
      </c>
      <c r="D27" s="65"/>
      <c r="E27" s="60"/>
      <c r="F27" s="61"/>
      <c r="L27" s="55"/>
      <c r="M27" s="62"/>
      <c r="N27" s="100"/>
    </row>
    <row r="28" spans="1:14" s="47" customFormat="1" ht="13.5" thickBot="1">
      <c r="A28" s="34"/>
      <c r="B28" s="27"/>
      <c r="C28" s="49"/>
      <c r="D28" s="49"/>
      <c r="E28" s="28"/>
      <c r="F28" s="66"/>
      <c r="G28" s="66"/>
      <c r="H28" s="66"/>
      <c r="I28" s="66"/>
      <c r="J28" s="66"/>
      <c r="K28" s="66"/>
      <c r="L28" s="67"/>
      <c r="N28" s="100"/>
    </row>
    <row r="29" spans="1:14" s="47" customFormat="1" ht="12.75">
      <c r="A29" s="34"/>
      <c r="N29" s="100"/>
    </row>
    <row r="30" spans="1:14" s="47" customFormat="1" ht="12.75">
      <c r="A30" s="34"/>
      <c r="N30" s="100"/>
    </row>
    <row r="31" spans="1:12" ht="12.75">
      <c r="A31" s="34"/>
      <c r="B31" s="47"/>
      <c r="C31" s="47"/>
      <c r="D31" s="47"/>
      <c r="E31" s="47"/>
      <c r="F31" s="47"/>
      <c r="G31" s="47"/>
      <c r="H31" s="47"/>
      <c r="I31" s="47"/>
      <c r="J31" s="47"/>
      <c r="K31" s="47"/>
      <c r="L31" s="47"/>
    </row>
    <row r="32" spans="1:12" ht="12.75">
      <c r="A32" s="34"/>
      <c r="B32" s="47"/>
      <c r="C32" s="47"/>
      <c r="D32" s="47"/>
      <c r="E32" s="47"/>
      <c r="F32" s="47"/>
      <c r="G32" s="47"/>
      <c r="H32" s="47"/>
      <c r="I32" s="47"/>
      <c r="J32" s="47"/>
      <c r="K32" s="47"/>
      <c r="L32" s="47"/>
    </row>
    <row r="33" spans="1:12" ht="12.75">
      <c r="A33" s="47"/>
      <c r="B33" s="47"/>
      <c r="C33" s="47"/>
      <c r="D33" s="47"/>
      <c r="E33" s="47"/>
      <c r="F33" s="47"/>
      <c r="G33" s="47"/>
      <c r="H33" s="47"/>
      <c r="I33" s="47"/>
      <c r="J33" s="47"/>
      <c r="K33" s="47"/>
      <c r="L33" s="47"/>
    </row>
    <row r="34" spans="1:12" ht="12.75" hidden="1">
      <c r="A34" s="68"/>
      <c r="B34" s="46"/>
      <c r="C34" s="46"/>
      <c r="D34" s="46"/>
      <c r="E34" s="46"/>
      <c r="J34" s="46"/>
      <c r="K34" s="46"/>
      <c r="L34" s="46"/>
    </row>
    <row r="35" spans="1:12" ht="12.75" hidden="1">
      <c r="A35" s="68"/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</row>
    <row r="36" spans="1:13" ht="13.5" hidden="1" thickBot="1">
      <c r="A36" s="69"/>
      <c r="B36" s="70"/>
      <c r="C36" s="70"/>
      <c r="D36" s="70"/>
      <c r="E36" s="70"/>
      <c r="F36" s="70"/>
      <c r="G36" s="70"/>
      <c r="H36" s="70"/>
      <c r="I36" s="70"/>
      <c r="J36" s="70"/>
      <c r="K36" s="70"/>
      <c r="L36" s="70"/>
      <c r="M36" s="66"/>
    </row>
    <row r="37" ht="12.75" hidden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hidden="1"/>
    <row r="47" ht="12.75" hidden="1">
      <c r="H47" s="150"/>
    </row>
    <row r="48" ht="12.75" hidden="1">
      <c r="H48" s="150"/>
    </row>
  </sheetData>
  <sheetProtection password="E0B4" sheet="1" objects="1" scenarios="1"/>
  <mergeCells count="16">
    <mergeCell ref="K8:L8"/>
    <mergeCell ref="H47:H48"/>
    <mergeCell ref="D4:E4"/>
    <mergeCell ref="D3:E3"/>
    <mergeCell ref="D5:E5"/>
    <mergeCell ref="D6:E6"/>
    <mergeCell ref="B5:C5"/>
    <mergeCell ref="B6:C6"/>
    <mergeCell ref="D2:E2"/>
    <mergeCell ref="F2:L2"/>
    <mergeCell ref="F3:G4"/>
    <mergeCell ref="F5:G6"/>
    <mergeCell ref="B1:L1"/>
    <mergeCell ref="B2:C2"/>
    <mergeCell ref="B3:C3"/>
    <mergeCell ref="B4:C4"/>
  </mergeCells>
  <dataValidations count="1">
    <dataValidation type="list" allowBlank="1" showInputMessage="1" showErrorMessage="1" promptTitle="Date of Collection" prompt="Select Date of Collection from the list." errorTitle="Date of Collection" error="Incorrect Value" sqref="D5:E5">
      <formula1>DateofCollection</formula1>
    </dataValidation>
  </dataValidations>
  <printOptions/>
  <pageMargins left="0.75" right="0.75" top="1" bottom="1" header="0.5" footer="0.5"/>
  <pageSetup horizontalDpi="525" verticalDpi="525" orientation="landscape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/>
  <dimension ref="A1:R239"/>
  <sheetViews>
    <sheetView workbookViewId="0" topLeftCell="A1">
      <selection activeCell="A2" sqref="A2:C16"/>
    </sheetView>
  </sheetViews>
  <sheetFormatPr defaultColWidth="9.140625" defaultRowHeight="12.75"/>
  <cols>
    <col min="2" max="2" width="9.140625" style="75" customWidth="1"/>
    <col min="3" max="3" width="9.140625" style="76" customWidth="1"/>
    <col min="7" max="7" width="13.57421875" style="75" customWidth="1"/>
    <col min="8" max="8" width="9.140625" style="75" customWidth="1"/>
    <col min="9" max="9" width="9.140625" style="77" customWidth="1"/>
    <col min="10" max="10" width="9.140625" style="75" customWidth="1"/>
  </cols>
  <sheetData>
    <row r="1" spans="1:11" ht="12.75">
      <c r="A1" s="71" t="s">
        <v>26</v>
      </c>
      <c r="B1" s="71" t="s">
        <v>31</v>
      </c>
      <c r="C1" s="72" t="s">
        <v>32</v>
      </c>
      <c r="G1" s="73" t="s">
        <v>26</v>
      </c>
      <c r="H1" s="73" t="s">
        <v>34</v>
      </c>
      <c r="I1" s="74" t="s">
        <v>35</v>
      </c>
      <c r="J1" s="73" t="s">
        <v>33</v>
      </c>
      <c r="K1" s="73" t="s">
        <v>36</v>
      </c>
    </row>
    <row r="2" spans="8:17" ht="12.75">
      <c r="H2" s="73"/>
      <c r="I2" s="74"/>
      <c r="J2" s="73"/>
      <c r="M2" s="75"/>
      <c r="N2" s="77"/>
      <c r="O2" s="78"/>
      <c r="P2" s="75"/>
      <c r="Q2" s="77"/>
    </row>
    <row r="3" spans="7:17" ht="12.75">
      <c r="G3"/>
      <c r="H3"/>
      <c r="I3"/>
      <c r="J3"/>
      <c r="M3" s="75"/>
      <c r="N3" s="77"/>
      <c r="O3" s="78"/>
      <c r="P3" s="75"/>
      <c r="Q3" s="77"/>
    </row>
    <row r="4" spans="13:17" ht="12.75">
      <c r="M4" s="75"/>
      <c r="N4" s="77"/>
      <c r="O4" s="78"/>
      <c r="P4" s="75"/>
      <c r="Q4" s="77"/>
    </row>
    <row r="5" spans="13:17" ht="12.75">
      <c r="M5" s="75"/>
      <c r="N5" s="77"/>
      <c r="O5" s="78"/>
      <c r="P5" s="75"/>
      <c r="Q5" s="77"/>
    </row>
    <row r="6" spans="13:17" ht="12.75">
      <c r="M6" s="75"/>
      <c r="N6" s="77"/>
      <c r="O6" s="78"/>
      <c r="P6" s="75"/>
      <c r="Q6" s="77"/>
    </row>
    <row r="7" spans="13:18" ht="12.75">
      <c r="M7" s="75"/>
      <c r="N7" s="75"/>
      <c r="O7" s="77"/>
      <c r="P7" s="78"/>
      <c r="Q7" s="75"/>
      <c r="R7" s="77"/>
    </row>
    <row r="8" spans="13:18" ht="12.75">
      <c r="M8" s="75"/>
      <c r="N8" s="75"/>
      <c r="O8" s="77"/>
      <c r="P8" s="78"/>
      <c r="Q8" s="75"/>
      <c r="R8" s="77"/>
    </row>
    <row r="9" spans="14:18" ht="12.75">
      <c r="N9" s="75"/>
      <c r="O9" s="77"/>
      <c r="P9" s="78"/>
      <c r="Q9" s="75"/>
      <c r="R9" s="77"/>
    </row>
    <row r="10" spans="14:18" ht="12.75">
      <c r="N10" s="75"/>
      <c r="O10" s="77"/>
      <c r="P10" s="78"/>
      <c r="Q10" s="75"/>
      <c r="R10" s="77"/>
    </row>
    <row r="11" spans="14:18" ht="12.75">
      <c r="N11" s="75"/>
      <c r="O11" s="77"/>
      <c r="P11" s="78"/>
      <c r="Q11" s="75"/>
      <c r="R11" s="77"/>
    </row>
    <row r="12" spans="14:18" ht="12.75">
      <c r="N12" s="75"/>
      <c r="O12" s="77"/>
      <c r="P12" s="78"/>
      <c r="Q12" s="75"/>
      <c r="R12" s="77"/>
    </row>
    <row r="13" spans="14:18" ht="12.75">
      <c r="N13" s="75"/>
      <c r="O13" s="77"/>
      <c r="P13" s="78"/>
      <c r="Q13" s="75"/>
      <c r="R13" s="77"/>
    </row>
    <row r="14" spans="14:18" ht="12.75">
      <c r="N14" s="75"/>
      <c r="O14" s="77"/>
      <c r="P14" s="78"/>
      <c r="Q14" s="75"/>
      <c r="R14" s="77"/>
    </row>
    <row r="15" spans="14:18" ht="12.75">
      <c r="N15" s="75"/>
      <c r="O15" s="77"/>
      <c r="P15" s="78"/>
      <c r="Q15" s="75"/>
      <c r="R15" s="77"/>
    </row>
    <row r="16" spans="14:18" ht="12.75">
      <c r="N16" s="75"/>
      <c r="O16" s="77"/>
      <c r="P16" s="78"/>
      <c r="Q16" s="75"/>
      <c r="R16" s="77"/>
    </row>
    <row r="17" spans="14:18" ht="12.75">
      <c r="N17" s="75"/>
      <c r="O17" s="77"/>
      <c r="P17" s="78"/>
      <c r="Q17" s="75"/>
      <c r="R17" s="77"/>
    </row>
    <row r="18" spans="14:18" ht="12.75">
      <c r="N18" s="75"/>
      <c r="O18" s="77"/>
      <c r="P18" s="78"/>
      <c r="Q18" s="75"/>
      <c r="R18" s="77"/>
    </row>
    <row r="19" spans="14:18" ht="12.75">
      <c r="N19" s="75"/>
      <c r="O19" s="77"/>
      <c r="P19" s="78"/>
      <c r="Q19" s="75"/>
      <c r="R19" s="77"/>
    </row>
    <row r="20" spans="14:18" ht="12.75">
      <c r="N20" s="75"/>
      <c r="O20" s="77"/>
      <c r="P20" s="78"/>
      <c r="Q20" s="75"/>
      <c r="R20" s="77"/>
    </row>
    <row r="21" spans="14:18" ht="12.75">
      <c r="N21" s="75"/>
      <c r="O21" s="77"/>
      <c r="P21" s="78"/>
      <c r="Q21" s="75"/>
      <c r="R21" s="77"/>
    </row>
    <row r="22" spans="14:18" ht="12.75">
      <c r="N22" s="75"/>
      <c r="O22" s="77"/>
      <c r="P22" s="78"/>
      <c r="Q22" s="75"/>
      <c r="R22" s="77"/>
    </row>
    <row r="23" spans="14:18" ht="12.75">
      <c r="N23" s="75"/>
      <c r="O23" s="77"/>
      <c r="P23" s="78"/>
      <c r="Q23" s="75"/>
      <c r="R23" s="77"/>
    </row>
    <row r="24" spans="14:18" ht="12.75">
      <c r="N24" s="75"/>
      <c r="O24" s="77"/>
      <c r="P24" s="78"/>
      <c r="Q24" s="75"/>
      <c r="R24" s="77"/>
    </row>
    <row r="25" spans="14:18" ht="12.75">
      <c r="N25" s="75"/>
      <c r="O25" s="77"/>
      <c r="P25" s="78"/>
      <c r="Q25" s="75"/>
      <c r="R25" s="77"/>
    </row>
    <row r="26" spans="14:18" ht="12.75">
      <c r="N26" s="75"/>
      <c r="O26" s="77"/>
      <c r="P26" s="78"/>
      <c r="Q26" s="75"/>
      <c r="R26" s="77"/>
    </row>
    <row r="27" spans="14:18" ht="12.75">
      <c r="N27" s="75"/>
      <c r="O27" s="77"/>
      <c r="P27" s="78"/>
      <c r="Q27" s="75"/>
      <c r="R27" s="77"/>
    </row>
    <row r="28" spans="14:18" ht="12.75">
      <c r="N28" s="75"/>
      <c r="O28" s="77"/>
      <c r="P28" s="78"/>
      <c r="Q28" s="75"/>
      <c r="R28" s="77"/>
    </row>
    <row r="29" spans="14:18" ht="12.75">
      <c r="N29" s="75"/>
      <c r="O29" s="77"/>
      <c r="P29" s="78"/>
      <c r="Q29" s="75"/>
      <c r="R29" s="77"/>
    </row>
    <row r="30" spans="14:18" ht="12.75">
      <c r="N30" s="75"/>
      <c r="O30" s="77"/>
      <c r="P30" s="78"/>
      <c r="Q30" s="75"/>
      <c r="R30" s="77"/>
    </row>
    <row r="31" spans="14:18" ht="12.75">
      <c r="N31" s="75"/>
      <c r="O31" s="77"/>
      <c r="P31" s="78"/>
      <c r="Q31" s="75"/>
      <c r="R31" s="77"/>
    </row>
    <row r="32" spans="14:18" ht="12.75">
      <c r="N32" s="75"/>
      <c r="O32" s="77"/>
      <c r="P32" s="78"/>
      <c r="Q32" s="75"/>
      <c r="R32" s="77"/>
    </row>
    <row r="33" spans="14:18" ht="12.75">
      <c r="N33" s="75"/>
      <c r="O33" s="77"/>
      <c r="P33" s="78"/>
      <c r="Q33" s="75"/>
      <c r="R33" s="77"/>
    </row>
    <row r="34" spans="14:18" ht="12.75">
      <c r="N34" s="75"/>
      <c r="O34" s="77"/>
      <c r="P34" s="78"/>
      <c r="Q34" s="75"/>
      <c r="R34" s="77"/>
    </row>
    <row r="35" spans="14:18" ht="12.75">
      <c r="N35" s="75"/>
      <c r="O35" s="77"/>
      <c r="P35" s="78"/>
      <c r="Q35" s="75"/>
      <c r="R35" s="77"/>
    </row>
    <row r="36" spans="14:18" ht="12.75">
      <c r="N36" s="75"/>
      <c r="O36" s="77"/>
      <c r="P36" s="78"/>
      <c r="Q36" s="75"/>
      <c r="R36" s="77"/>
    </row>
    <row r="37" spans="14:18" ht="12.75">
      <c r="N37" s="75"/>
      <c r="O37" s="77"/>
      <c r="P37" s="78"/>
      <c r="Q37" s="75"/>
      <c r="R37" s="77"/>
    </row>
    <row r="38" spans="14:18" ht="12.75">
      <c r="N38" s="75"/>
      <c r="O38" s="77"/>
      <c r="P38" s="78"/>
      <c r="Q38" s="75"/>
      <c r="R38" s="77"/>
    </row>
    <row r="39" spans="14:18" ht="12.75">
      <c r="N39" s="75"/>
      <c r="O39" s="77"/>
      <c r="P39" s="78"/>
      <c r="Q39" s="75"/>
      <c r="R39" s="77"/>
    </row>
    <row r="40" spans="14:18" ht="12.75">
      <c r="N40" s="75"/>
      <c r="O40" s="77"/>
      <c r="P40" s="78"/>
      <c r="Q40" s="75"/>
      <c r="R40" s="77"/>
    </row>
    <row r="41" spans="14:18" ht="12.75">
      <c r="N41" s="75"/>
      <c r="O41" s="77"/>
      <c r="P41" s="78"/>
      <c r="Q41" s="75"/>
      <c r="R41" s="77"/>
    </row>
    <row r="42" spans="14:18" ht="12.75">
      <c r="N42" s="75"/>
      <c r="O42" s="77"/>
      <c r="P42" s="78"/>
      <c r="Q42" s="75"/>
      <c r="R42" s="77"/>
    </row>
    <row r="43" spans="14:18" ht="12.75">
      <c r="N43" s="75"/>
      <c r="O43" s="77"/>
      <c r="P43" s="78"/>
      <c r="Q43" s="75"/>
      <c r="R43" s="77"/>
    </row>
    <row r="44" spans="14:18" ht="12.75">
      <c r="N44" s="75"/>
      <c r="O44" s="77"/>
      <c r="P44" s="77"/>
      <c r="Q44" s="75"/>
      <c r="R44" s="77"/>
    </row>
    <row r="45" spans="14:18" ht="12.75">
      <c r="N45" s="75"/>
      <c r="O45" s="77"/>
      <c r="P45" s="77"/>
      <c r="Q45" s="75"/>
      <c r="R45" s="77"/>
    </row>
    <row r="46" spans="14:18" ht="12.75">
      <c r="N46" s="75"/>
      <c r="O46" s="77"/>
      <c r="P46" s="77"/>
      <c r="Q46" s="75"/>
      <c r="R46" s="77"/>
    </row>
    <row r="47" ht="12.75">
      <c r="F47" s="75"/>
    </row>
    <row r="48" ht="12.75">
      <c r="F48" s="75"/>
    </row>
    <row r="49" ht="12.75">
      <c r="F49" s="75"/>
    </row>
    <row r="50" ht="12.75">
      <c r="F50" s="75"/>
    </row>
    <row r="51" ht="12.75">
      <c r="F51" s="75"/>
    </row>
    <row r="52" ht="12.75">
      <c r="F52" s="75"/>
    </row>
    <row r="53" ht="12.75">
      <c r="F53" s="75"/>
    </row>
    <row r="54" ht="12.75">
      <c r="F54" s="75"/>
    </row>
    <row r="55" ht="12.75">
      <c r="F55" s="75"/>
    </row>
    <row r="56" ht="12.75">
      <c r="F56" s="75"/>
    </row>
    <row r="57" ht="12.75">
      <c r="F57" s="75"/>
    </row>
    <row r="58" ht="12.75">
      <c r="F58" s="75"/>
    </row>
    <row r="59" ht="12.75">
      <c r="F59" s="75"/>
    </row>
    <row r="60" ht="12.75">
      <c r="F60" s="75"/>
    </row>
    <row r="61" ht="12.75">
      <c r="F61" s="75"/>
    </row>
    <row r="62" spans="14:18" ht="12.75">
      <c r="N62" s="75"/>
      <c r="O62" s="77"/>
      <c r="P62" s="77"/>
      <c r="Q62" s="75"/>
      <c r="R62" s="77"/>
    </row>
    <row r="63" spans="14:18" ht="12.75">
      <c r="N63" s="75"/>
      <c r="O63" s="77"/>
      <c r="P63" s="77"/>
      <c r="Q63" s="75"/>
      <c r="R63" s="77"/>
    </row>
    <row r="64" spans="14:18" ht="12.75">
      <c r="N64" s="75"/>
      <c r="O64" s="77"/>
      <c r="P64" s="77"/>
      <c r="Q64" s="75"/>
      <c r="R64" s="77"/>
    </row>
    <row r="65" spans="14:18" ht="12.75">
      <c r="N65" s="75"/>
      <c r="O65" s="77"/>
      <c r="P65" s="77"/>
      <c r="Q65" s="75"/>
      <c r="R65" s="77"/>
    </row>
    <row r="66" spans="14:18" ht="12.75">
      <c r="N66" s="75"/>
      <c r="O66" s="77"/>
      <c r="P66" s="77"/>
      <c r="Q66" s="75"/>
      <c r="R66" s="77"/>
    </row>
    <row r="67" spans="14:18" ht="12.75">
      <c r="N67" s="75"/>
      <c r="O67" s="77"/>
      <c r="P67" s="77"/>
      <c r="Q67" s="75"/>
      <c r="R67" s="77"/>
    </row>
    <row r="68" spans="14:18" ht="12.75">
      <c r="N68" s="75"/>
      <c r="O68" s="77"/>
      <c r="P68" s="77"/>
      <c r="Q68" s="75"/>
      <c r="R68" s="77"/>
    </row>
    <row r="69" spans="14:18" ht="12.75">
      <c r="N69" s="75"/>
      <c r="O69" s="77"/>
      <c r="P69" s="77"/>
      <c r="Q69" s="75"/>
      <c r="R69" s="77"/>
    </row>
    <row r="70" spans="14:18" ht="12.75">
      <c r="N70" s="75"/>
      <c r="O70" s="77"/>
      <c r="P70" s="77"/>
      <c r="Q70" s="75"/>
      <c r="R70" s="77"/>
    </row>
    <row r="71" spans="14:18" ht="12.75">
      <c r="N71" s="75"/>
      <c r="O71" s="77"/>
      <c r="P71" s="77"/>
      <c r="Q71" s="75"/>
      <c r="R71" s="77"/>
    </row>
    <row r="72" spans="14:18" ht="12.75">
      <c r="N72" s="75"/>
      <c r="O72" s="77"/>
      <c r="P72" s="77"/>
      <c r="Q72" s="75"/>
      <c r="R72" s="77"/>
    </row>
    <row r="73" spans="14:18" ht="12.75">
      <c r="N73" s="75"/>
      <c r="O73" s="77"/>
      <c r="P73" s="77"/>
      <c r="Q73" s="75"/>
      <c r="R73" s="77"/>
    </row>
    <row r="74" spans="14:18" ht="12.75">
      <c r="N74" s="75"/>
      <c r="O74" s="77"/>
      <c r="P74" s="77"/>
      <c r="Q74" s="75"/>
      <c r="R74" s="77"/>
    </row>
    <row r="75" spans="14:18" ht="12.75">
      <c r="N75" s="75"/>
      <c r="O75" s="77"/>
      <c r="P75" s="77"/>
      <c r="Q75" s="75"/>
      <c r="R75" s="77"/>
    </row>
    <row r="76" spans="14:18" ht="12.75">
      <c r="N76" s="75"/>
      <c r="O76" s="77"/>
      <c r="P76" s="77"/>
      <c r="Q76" s="75"/>
      <c r="R76" s="77"/>
    </row>
    <row r="77" spans="14:18" ht="12.75">
      <c r="N77" s="75"/>
      <c r="O77" s="77"/>
      <c r="P77" s="77"/>
      <c r="Q77" s="75"/>
      <c r="R77" s="77"/>
    </row>
    <row r="78" spans="14:18" ht="12.75">
      <c r="N78" s="75"/>
      <c r="O78" s="77"/>
      <c r="P78" s="77"/>
      <c r="Q78" s="75"/>
      <c r="R78" s="77"/>
    </row>
    <row r="79" spans="14:18" ht="12.75">
      <c r="N79" s="75"/>
      <c r="O79" s="77"/>
      <c r="P79" s="77"/>
      <c r="Q79" s="75"/>
      <c r="R79" s="77"/>
    </row>
    <row r="80" spans="14:18" ht="12.75">
      <c r="N80" s="75"/>
      <c r="O80" s="77"/>
      <c r="P80" s="77"/>
      <c r="Q80" s="75"/>
      <c r="R80" s="77"/>
    </row>
    <row r="81" spans="14:18" ht="12.75">
      <c r="N81" s="75"/>
      <c r="O81" s="77"/>
      <c r="P81" s="77"/>
      <c r="Q81" s="75"/>
      <c r="R81" s="77"/>
    </row>
    <row r="82" spans="14:18" ht="12.75">
      <c r="N82" s="75"/>
      <c r="O82" s="77"/>
      <c r="P82" s="77"/>
      <c r="Q82" s="75"/>
      <c r="R82" s="77"/>
    </row>
    <row r="83" spans="14:18" ht="12.75">
      <c r="N83" s="75"/>
      <c r="O83" s="77"/>
      <c r="P83" s="77"/>
      <c r="Q83" s="75"/>
      <c r="R83" s="77"/>
    </row>
    <row r="84" spans="14:18" ht="12.75">
      <c r="N84" s="75"/>
      <c r="O84" s="77"/>
      <c r="P84" s="77"/>
      <c r="Q84" s="75"/>
      <c r="R84" s="77"/>
    </row>
    <row r="85" spans="14:18" ht="12.75">
      <c r="N85" s="75"/>
      <c r="O85" s="77"/>
      <c r="P85" s="77"/>
      <c r="Q85" s="75"/>
      <c r="R85" s="77"/>
    </row>
    <row r="86" spans="14:18" ht="12.75">
      <c r="N86" s="75"/>
      <c r="O86" s="77"/>
      <c r="P86" s="77"/>
      <c r="Q86" s="75"/>
      <c r="R86" s="77"/>
    </row>
    <row r="87" spans="14:18" ht="12.75">
      <c r="N87" s="75"/>
      <c r="O87" s="77"/>
      <c r="P87" s="77"/>
      <c r="Q87" s="75"/>
      <c r="R87" s="77"/>
    </row>
    <row r="88" spans="14:18" ht="12.75">
      <c r="N88" s="75"/>
      <c r="O88" s="77"/>
      <c r="P88" s="77"/>
      <c r="Q88" s="75"/>
      <c r="R88" s="77"/>
    </row>
    <row r="89" spans="14:18" ht="12.75">
      <c r="N89" s="75"/>
      <c r="O89" s="77"/>
      <c r="P89" s="77"/>
      <c r="Q89" s="75"/>
      <c r="R89" s="77"/>
    </row>
    <row r="90" spans="14:18" ht="12.75">
      <c r="N90" s="75"/>
      <c r="O90" s="77"/>
      <c r="P90" s="77"/>
      <c r="Q90" s="75"/>
      <c r="R90" s="77"/>
    </row>
    <row r="91" spans="14:18" ht="12.75">
      <c r="N91" s="75"/>
      <c r="O91" s="77"/>
      <c r="P91" s="77"/>
      <c r="Q91" s="75"/>
      <c r="R91" s="77"/>
    </row>
    <row r="92" spans="14:18" ht="12.75">
      <c r="N92" s="75"/>
      <c r="O92" s="77"/>
      <c r="P92" s="77"/>
      <c r="Q92" s="75"/>
      <c r="R92" s="77"/>
    </row>
    <row r="93" spans="14:18" ht="12.75">
      <c r="N93" s="75"/>
      <c r="O93" s="77"/>
      <c r="P93" s="77"/>
      <c r="Q93" s="75"/>
      <c r="R93" s="77"/>
    </row>
    <row r="94" spans="14:18" ht="12.75">
      <c r="N94" s="75"/>
      <c r="O94" s="77"/>
      <c r="P94" s="77"/>
      <c r="Q94" s="75"/>
      <c r="R94" s="77"/>
    </row>
    <row r="95" spans="14:18" ht="12.75">
      <c r="N95" s="75"/>
      <c r="O95" s="77"/>
      <c r="P95" s="77"/>
      <c r="Q95" s="75"/>
      <c r="R95" s="77"/>
    </row>
    <row r="96" spans="14:18" ht="12.75">
      <c r="N96" s="75"/>
      <c r="O96" s="77"/>
      <c r="P96" s="77"/>
      <c r="Q96" s="75"/>
      <c r="R96" s="77"/>
    </row>
    <row r="97" spans="14:18" ht="12.75">
      <c r="N97" s="75"/>
      <c r="O97" s="77"/>
      <c r="P97" s="77"/>
      <c r="Q97" s="75"/>
      <c r="R97" s="77"/>
    </row>
    <row r="98" spans="14:18" ht="12.75">
      <c r="N98" s="75"/>
      <c r="O98" s="77"/>
      <c r="P98" s="77"/>
      <c r="Q98" s="75"/>
      <c r="R98" s="77"/>
    </row>
    <row r="99" spans="14:18" ht="12.75">
      <c r="N99" s="75"/>
      <c r="O99" s="77"/>
      <c r="P99" s="77"/>
      <c r="Q99" s="75"/>
      <c r="R99" s="77"/>
    </row>
    <row r="100" spans="14:18" ht="12.75">
      <c r="N100" s="75"/>
      <c r="O100" s="77"/>
      <c r="P100" s="77"/>
      <c r="Q100" s="75"/>
      <c r="R100" s="77"/>
    </row>
    <row r="101" spans="14:18" ht="12.75">
      <c r="N101" s="75"/>
      <c r="O101" s="77"/>
      <c r="P101" s="77"/>
      <c r="Q101" s="75"/>
      <c r="R101" s="77"/>
    </row>
    <row r="102" spans="14:18" ht="12.75">
      <c r="N102" s="75"/>
      <c r="O102" s="77"/>
      <c r="P102" s="77"/>
      <c r="Q102" s="75"/>
      <c r="R102" s="77"/>
    </row>
    <row r="103" spans="14:18" ht="12.75">
      <c r="N103" s="75"/>
      <c r="O103" s="77"/>
      <c r="P103" s="77"/>
      <c r="Q103" s="75"/>
      <c r="R103" s="77"/>
    </row>
    <row r="104" spans="14:18" ht="12.75">
      <c r="N104" s="75"/>
      <c r="O104" s="77"/>
      <c r="P104" s="77"/>
      <c r="Q104" s="75"/>
      <c r="R104" s="77"/>
    </row>
    <row r="105" spans="14:18" ht="12.75">
      <c r="N105" s="75"/>
      <c r="O105" s="77"/>
      <c r="P105" s="77"/>
      <c r="Q105" s="75"/>
      <c r="R105" s="77"/>
    </row>
    <row r="106" spans="14:18" ht="12.75">
      <c r="N106" s="75"/>
      <c r="O106" s="77"/>
      <c r="P106" s="77"/>
      <c r="Q106" s="75"/>
      <c r="R106" s="77"/>
    </row>
    <row r="107" spans="14:18" ht="12.75">
      <c r="N107" s="75"/>
      <c r="O107" s="77"/>
      <c r="P107" s="77"/>
      <c r="Q107" s="75"/>
      <c r="R107" s="77"/>
    </row>
    <row r="108" spans="14:18" ht="12.75">
      <c r="N108" s="75"/>
      <c r="O108" s="77"/>
      <c r="P108" s="77"/>
      <c r="Q108" s="75"/>
      <c r="R108" s="77"/>
    </row>
    <row r="109" spans="14:18" ht="12.75">
      <c r="N109" s="75"/>
      <c r="O109" s="77"/>
      <c r="P109" s="77"/>
      <c r="Q109" s="75"/>
      <c r="R109" s="77"/>
    </row>
    <row r="110" spans="14:18" ht="12.75">
      <c r="N110" s="75"/>
      <c r="O110" s="77"/>
      <c r="P110" s="77"/>
      <c r="Q110" s="75"/>
      <c r="R110" s="77"/>
    </row>
    <row r="111" spans="14:18" ht="12.75">
      <c r="N111" s="75"/>
      <c r="O111" s="77"/>
      <c r="P111" s="77"/>
      <c r="Q111" s="75"/>
      <c r="R111" s="77"/>
    </row>
    <row r="112" spans="14:18" ht="12.75">
      <c r="N112" s="75"/>
      <c r="O112" s="77"/>
      <c r="P112" s="77"/>
      <c r="Q112" s="75"/>
      <c r="R112" s="77"/>
    </row>
    <row r="113" spans="14:18" ht="12.75">
      <c r="N113" s="75"/>
      <c r="O113" s="77"/>
      <c r="P113" s="77"/>
      <c r="Q113" s="75"/>
      <c r="R113" s="77"/>
    </row>
    <row r="114" spans="14:18" ht="12.75">
      <c r="N114" s="75"/>
      <c r="O114" s="77"/>
      <c r="P114" s="77"/>
      <c r="Q114" s="75"/>
      <c r="R114" s="77"/>
    </row>
    <row r="115" spans="14:18" ht="12.75">
      <c r="N115" s="75"/>
      <c r="O115" s="77"/>
      <c r="P115" s="77"/>
      <c r="Q115" s="75"/>
      <c r="R115" s="77"/>
    </row>
    <row r="116" spans="14:18" ht="12.75">
      <c r="N116" s="75"/>
      <c r="O116" s="77"/>
      <c r="P116" s="77"/>
      <c r="Q116" s="75"/>
      <c r="R116" s="77"/>
    </row>
    <row r="117" spans="14:18" ht="12.75">
      <c r="N117" s="75"/>
      <c r="O117" s="77"/>
      <c r="P117" s="77"/>
      <c r="Q117" s="75"/>
      <c r="R117" s="77"/>
    </row>
    <row r="118" spans="14:18" ht="12.75">
      <c r="N118" s="75"/>
      <c r="O118" s="77"/>
      <c r="P118" s="77"/>
      <c r="Q118" s="75"/>
      <c r="R118" s="77"/>
    </row>
    <row r="119" spans="14:18" ht="12.75">
      <c r="N119" s="75"/>
      <c r="O119" s="77"/>
      <c r="P119" s="77"/>
      <c r="Q119" s="75"/>
      <c r="R119" s="77"/>
    </row>
    <row r="120" spans="14:18" ht="12.75">
      <c r="N120" s="75"/>
      <c r="O120" s="77"/>
      <c r="P120" s="77"/>
      <c r="Q120" s="75"/>
      <c r="R120" s="77"/>
    </row>
    <row r="121" spans="14:18" ht="12.75">
      <c r="N121" s="75"/>
      <c r="O121" s="77"/>
      <c r="P121" s="77"/>
      <c r="Q121" s="75"/>
      <c r="R121" s="77"/>
    </row>
    <row r="122" spans="14:18" ht="12.75">
      <c r="N122" s="75"/>
      <c r="O122" s="77"/>
      <c r="P122" s="77"/>
      <c r="Q122" s="75"/>
      <c r="R122" s="77"/>
    </row>
    <row r="123" spans="14:18" ht="12.75">
      <c r="N123" s="75"/>
      <c r="O123" s="77"/>
      <c r="P123" s="77"/>
      <c r="Q123" s="75"/>
      <c r="R123" s="77"/>
    </row>
    <row r="124" spans="14:18" ht="12.75">
      <c r="N124" s="75"/>
      <c r="O124" s="77"/>
      <c r="P124" s="77"/>
      <c r="Q124" s="75"/>
      <c r="R124" s="77"/>
    </row>
    <row r="125" spans="14:18" ht="12.75">
      <c r="N125" s="75"/>
      <c r="O125" s="77"/>
      <c r="P125" s="77"/>
      <c r="Q125" s="75"/>
      <c r="R125" s="77"/>
    </row>
    <row r="126" spans="14:18" ht="12.75">
      <c r="N126" s="75"/>
      <c r="O126" s="77"/>
      <c r="P126" s="77"/>
      <c r="Q126" s="75"/>
      <c r="R126" s="77"/>
    </row>
    <row r="127" spans="14:18" ht="12.75">
      <c r="N127" s="75"/>
      <c r="O127" s="77"/>
      <c r="P127" s="77"/>
      <c r="Q127" s="75"/>
      <c r="R127" s="77"/>
    </row>
    <row r="128" spans="14:18" ht="12.75">
      <c r="N128" s="75"/>
      <c r="O128" s="77"/>
      <c r="P128" s="77"/>
      <c r="Q128" s="75"/>
      <c r="R128" s="77"/>
    </row>
    <row r="129" spans="14:18" ht="12.75">
      <c r="N129" s="75"/>
      <c r="O129" s="77"/>
      <c r="P129" s="77"/>
      <c r="Q129" s="75"/>
      <c r="R129" s="77"/>
    </row>
    <row r="130" spans="14:18" ht="12.75">
      <c r="N130" s="75"/>
      <c r="O130" s="77"/>
      <c r="P130" s="77"/>
      <c r="Q130" s="75"/>
      <c r="R130" s="77"/>
    </row>
    <row r="131" spans="14:18" ht="12.75">
      <c r="N131" s="75"/>
      <c r="O131" s="77"/>
      <c r="P131" s="77"/>
      <c r="Q131" s="75"/>
      <c r="R131" s="77"/>
    </row>
    <row r="132" spans="14:18" ht="12.75">
      <c r="N132" s="75"/>
      <c r="O132" s="77"/>
      <c r="P132" s="77"/>
      <c r="Q132" s="75"/>
      <c r="R132" s="77"/>
    </row>
    <row r="133" spans="14:18" ht="12.75">
      <c r="N133" s="75"/>
      <c r="O133" s="77"/>
      <c r="P133" s="77"/>
      <c r="Q133" s="75"/>
      <c r="R133" s="77"/>
    </row>
    <row r="134" spans="14:18" ht="12.75">
      <c r="N134" s="75"/>
      <c r="O134" s="77"/>
      <c r="P134" s="77"/>
      <c r="Q134" s="75"/>
      <c r="R134" s="77"/>
    </row>
    <row r="135" spans="14:18" ht="12.75">
      <c r="N135" s="75"/>
      <c r="O135" s="77"/>
      <c r="P135" s="77"/>
      <c r="Q135" s="75"/>
      <c r="R135" s="77"/>
    </row>
    <row r="136" spans="14:18" ht="12.75">
      <c r="N136" s="75"/>
      <c r="O136" s="77"/>
      <c r="P136" s="77"/>
      <c r="Q136" s="75"/>
      <c r="R136" s="77"/>
    </row>
    <row r="137" spans="14:18" ht="12.75">
      <c r="N137" s="75"/>
      <c r="O137" s="77"/>
      <c r="P137" s="77"/>
      <c r="Q137" s="75"/>
      <c r="R137" s="77"/>
    </row>
    <row r="138" spans="14:18" ht="12.75">
      <c r="N138" s="75"/>
      <c r="O138" s="77"/>
      <c r="P138" s="77"/>
      <c r="Q138" s="75"/>
      <c r="R138" s="77"/>
    </row>
    <row r="139" spans="14:18" ht="12.75">
      <c r="N139" s="75"/>
      <c r="O139" s="77"/>
      <c r="P139" s="77"/>
      <c r="Q139" s="75"/>
      <c r="R139" s="77"/>
    </row>
    <row r="140" spans="14:18" ht="12.75">
      <c r="N140" s="75"/>
      <c r="O140" s="77"/>
      <c r="P140" s="77"/>
      <c r="Q140" s="75"/>
      <c r="R140" s="77"/>
    </row>
    <row r="141" spans="14:18" ht="12.75">
      <c r="N141" s="75"/>
      <c r="O141" s="77"/>
      <c r="P141" s="77"/>
      <c r="Q141" s="75"/>
      <c r="R141" s="77"/>
    </row>
    <row r="142" spans="14:18" ht="12.75">
      <c r="N142" s="75"/>
      <c r="O142" s="77"/>
      <c r="P142" s="77"/>
      <c r="Q142" s="75"/>
      <c r="R142" s="77"/>
    </row>
    <row r="143" spans="14:18" ht="12.75">
      <c r="N143" s="75"/>
      <c r="O143" s="77"/>
      <c r="P143" s="77"/>
      <c r="Q143" s="75"/>
      <c r="R143" s="77"/>
    </row>
    <row r="144" spans="14:18" ht="12.75">
      <c r="N144" s="75"/>
      <c r="O144" s="77"/>
      <c r="P144" s="77"/>
      <c r="Q144" s="75"/>
      <c r="R144" s="77"/>
    </row>
    <row r="145" spans="14:18" ht="12.75">
      <c r="N145" s="75"/>
      <c r="O145" s="77"/>
      <c r="P145" s="77"/>
      <c r="Q145" s="75"/>
      <c r="R145" s="77"/>
    </row>
    <row r="146" spans="14:18" ht="12.75">
      <c r="N146" s="75"/>
      <c r="O146" s="77"/>
      <c r="P146" s="77"/>
      <c r="Q146" s="75"/>
      <c r="R146" s="77"/>
    </row>
    <row r="147" spans="14:18" ht="12.75">
      <c r="N147" s="75"/>
      <c r="O147" s="77"/>
      <c r="P147" s="77"/>
      <c r="Q147" s="75"/>
      <c r="R147" s="77"/>
    </row>
    <row r="148" spans="14:18" ht="12.75">
      <c r="N148" s="75"/>
      <c r="O148" s="77"/>
      <c r="P148" s="77"/>
      <c r="Q148" s="75"/>
      <c r="R148" s="77"/>
    </row>
    <row r="149" spans="14:18" ht="12.75">
      <c r="N149" s="75"/>
      <c r="O149" s="77"/>
      <c r="P149" s="77"/>
      <c r="Q149" s="75"/>
      <c r="R149" s="77"/>
    </row>
    <row r="150" spans="14:18" ht="12.75">
      <c r="N150" s="75"/>
      <c r="O150" s="77"/>
      <c r="P150" s="77"/>
      <c r="Q150" s="75"/>
      <c r="R150" s="77"/>
    </row>
    <row r="151" spans="14:18" ht="12.75">
      <c r="N151" s="75"/>
      <c r="O151" s="77"/>
      <c r="P151" s="77"/>
      <c r="Q151" s="75"/>
      <c r="R151" s="77"/>
    </row>
    <row r="152" spans="14:18" ht="12.75">
      <c r="N152" s="75"/>
      <c r="O152" s="77"/>
      <c r="P152" s="77"/>
      <c r="Q152" s="75"/>
      <c r="R152" s="77"/>
    </row>
    <row r="153" spans="14:18" ht="12.75">
      <c r="N153" s="75"/>
      <c r="O153" s="77"/>
      <c r="P153" s="77"/>
      <c r="Q153" s="75"/>
      <c r="R153" s="77"/>
    </row>
    <row r="154" spans="14:18" ht="12.75">
      <c r="N154" s="75"/>
      <c r="O154" s="77"/>
      <c r="P154" s="77"/>
      <c r="Q154" s="75"/>
      <c r="R154" s="77"/>
    </row>
    <row r="155" spans="14:18" ht="12.75">
      <c r="N155" s="75"/>
      <c r="O155" s="77"/>
      <c r="P155" s="77"/>
      <c r="Q155" s="75"/>
      <c r="R155" s="77"/>
    </row>
    <row r="156" spans="14:18" ht="12.75">
      <c r="N156" s="75"/>
      <c r="O156" s="77"/>
      <c r="P156" s="77"/>
      <c r="Q156" s="75"/>
      <c r="R156" s="77"/>
    </row>
    <row r="157" spans="14:18" ht="12.75">
      <c r="N157" s="75"/>
      <c r="O157" s="77"/>
      <c r="P157" s="77"/>
      <c r="Q157" s="75"/>
      <c r="R157" s="77"/>
    </row>
    <row r="158" spans="14:18" ht="12.75">
      <c r="N158" s="75"/>
      <c r="O158" s="77"/>
      <c r="P158" s="77"/>
      <c r="Q158" s="75"/>
      <c r="R158" s="77"/>
    </row>
    <row r="159" spans="14:18" ht="12.75">
      <c r="N159" s="75"/>
      <c r="O159" s="77"/>
      <c r="P159" s="77"/>
      <c r="Q159" s="75"/>
      <c r="R159" s="77"/>
    </row>
    <row r="160" spans="14:18" ht="12.75">
      <c r="N160" s="75"/>
      <c r="O160" s="77"/>
      <c r="P160" s="77"/>
      <c r="Q160" s="75"/>
      <c r="R160" s="77"/>
    </row>
    <row r="161" spans="14:18" ht="12.75">
      <c r="N161" s="75"/>
      <c r="O161" s="77"/>
      <c r="P161" s="77"/>
      <c r="Q161" s="75"/>
      <c r="R161" s="77"/>
    </row>
    <row r="162" spans="14:18" ht="12.75">
      <c r="N162" s="75"/>
      <c r="O162" s="77"/>
      <c r="P162" s="77"/>
      <c r="Q162" s="75"/>
      <c r="R162" s="77"/>
    </row>
    <row r="163" spans="14:18" ht="12.75">
      <c r="N163" s="75"/>
      <c r="O163" s="77"/>
      <c r="P163" s="77"/>
      <c r="Q163" s="75"/>
      <c r="R163" s="77"/>
    </row>
    <row r="164" spans="14:18" ht="12.75">
      <c r="N164" s="75"/>
      <c r="O164" s="77"/>
      <c r="P164" s="77"/>
      <c r="Q164" s="75"/>
      <c r="R164" s="77"/>
    </row>
    <row r="165" spans="14:18" ht="12.75">
      <c r="N165" s="75"/>
      <c r="O165" s="77"/>
      <c r="P165" s="77"/>
      <c r="Q165" s="75"/>
      <c r="R165" s="77"/>
    </row>
    <row r="166" spans="14:18" ht="12.75">
      <c r="N166" s="75"/>
      <c r="O166" s="77"/>
      <c r="P166" s="77"/>
      <c r="Q166" s="75"/>
      <c r="R166" s="77"/>
    </row>
    <row r="167" spans="14:18" ht="12.75">
      <c r="N167" s="75"/>
      <c r="O167" s="77"/>
      <c r="P167" s="77"/>
      <c r="Q167" s="75"/>
      <c r="R167" s="77"/>
    </row>
    <row r="168" spans="14:18" ht="12.75">
      <c r="N168" s="75"/>
      <c r="O168" s="77"/>
      <c r="P168" s="77"/>
      <c r="Q168" s="75"/>
      <c r="R168" s="77"/>
    </row>
    <row r="169" spans="14:18" ht="12.75">
      <c r="N169" s="75"/>
      <c r="O169" s="77"/>
      <c r="P169" s="77"/>
      <c r="Q169" s="75"/>
      <c r="R169" s="77"/>
    </row>
    <row r="170" spans="14:18" ht="12.75">
      <c r="N170" s="75"/>
      <c r="O170" s="77"/>
      <c r="P170" s="77"/>
      <c r="Q170" s="75"/>
      <c r="R170" s="77"/>
    </row>
    <row r="171" spans="14:18" ht="12.75">
      <c r="N171" s="75"/>
      <c r="O171" s="77"/>
      <c r="P171" s="77"/>
      <c r="Q171" s="75"/>
      <c r="R171" s="77"/>
    </row>
    <row r="172" spans="14:18" ht="12.75">
      <c r="N172" s="75"/>
      <c r="O172" s="77"/>
      <c r="P172" s="77"/>
      <c r="Q172" s="75"/>
      <c r="R172" s="77"/>
    </row>
    <row r="173" spans="14:18" ht="12.75">
      <c r="N173" s="75"/>
      <c r="O173" s="77"/>
      <c r="P173" s="77"/>
      <c r="Q173" s="75"/>
      <c r="R173" s="77"/>
    </row>
    <row r="174" spans="14:18" ht="12.75">
      <c r="N174" s="75"/>
      <c r="O174" s="77"/>
      <c r="P174" s="77"/>
      <c r="Q174" s="75"/>
      <c r="R174" s="77"/>
    </row>
    <row r="175" spans="14:18" ht="12.75">
      <c r="N175" s="75"/>
      <c r="O175" s="77"/>
      <c r="P175" s="77"/>
      <c r="Q175" s="75"/>
      <c r="R175" s="77"/>
    </row>
    <row r="176" spans="14:18" ht="12.75">
      <c r="N176" s="75"/>
      <c r="O176" s="77"/>
      <c r="P176" s="77"/>
      <c r="Q176" s="75"/>
      <c r="R176" s="77"/>
    </row>
    <row r="177" spans="14:18" ht="12.75">
      <c r="N177" s="75"/>
      <c r="O177" s="77"/>
      <c r="P177" s="77"/>
      <c r="Q177" s="75"/>
      <c r="R177" s="77"/>
    </row>
    <row r="178" spans="14:18" ht="12.75">
      <c r="N178" s="75"/>
      <c r="O178" s="77"/>
      <c r="P178" s="77"/>
      <c r="Q178" s="75"/>
      <c r="R178" s="77"/>
    </row>
    <row r="179" spans="14:18" ht="12.75">
      <c r="N179" s="75"/>
      <c r="O179" s="77"/>
      <c r="P179" s="77"/>
      <c r="Q179" s="75"/>
      <c r="R179" s="77"/>
    </row>
    <row r="180" spans="14:18" ht="12.75">
      <c r="N180" s="75"/>
      <c r="O180" s="77"/>
      <c r="P180" s="77"/>
      <c r="Q180" s="75"/>
      <c r="R180" s="77"/>
    </row>
    <row r="181" spans="14:18" ht="12.75">
      <c r="N181" s="75"/>
      <c r="O181" s="77"/>
      <c r="P181" s="77"/>
      <c r="Q181" s="75"/>
      <c r="R181" s="77"/>
    </row>
    <row r="182" spans="14:18" ht="12.75">
      <c r="N182" s="75"/>
      <c r="O182" s="77"/>
      <c r="P182" s="77"/>
      <c r="Q182" s="75"/>
      <c r="R182" s="77"/>
    </row>
    <row r="183" spans="14:18" ht="12.75">
      <c r="N183" s="75"/>
      <c r="O183" s="77"/>
      <c r="P183" s="77"/>
      <c r="Q183" s="75"/>
      <c r="R183" s="77"/>
    </row>
    <row r="184" spans="14:18" ht="12.75">
      <c r="N184" s="75"/>
      <c r="O184" s="77"/>
      <c r="P184" s="77"/>
      <c r="Q184" s="75"/>
      <c r="R184" s="77"/>
    </row>
    <row r="185" spans="14:18" ht="12.75">
      <c r="N185" s="75"/>
      <c r="O185" s="77"/>
      <c r="P185" s="77"/>
      <c r="Q185" s="75"/>
      <c r="R185" s="77"/>
    </row>
    <row r="186" spans="14:18" ht="12.75">
      <c r="N186" s="75"/>
      <c r="O186" s="77"/>
      <c r="P186" s="77"/>
      <c r="Q186" s="75"/>
      <c r="R186" s="77"/>
    </row>
    <row r="187" spans="14:18" ht="12.75">
      <c r="N187" s="75"/>
      <c r="O187" s="77"/>
      <c r="P187" s="77"/>
      <c r="Q187" s="75"/>
      <c r="R187" s="77"/>
    </row>
    <row r="188" spans="14:18" ht="12.75">
      <c r="N188" s="75"/>
      <c r="O188" s="77"/>
      <c r="P188" s="77"/>
      <c r="Q188" s="75"/>
      <c r="R188" s="77"/>
    </row>
    <row r="189" spans="14:18" ht="12.75">
      <c r="N189" s="75"/>
      <c r="O189" s="77"/>
      <c r="P189" s="77"/>
      <c r="Q189" s="75"/>
      <c r="R189" s="77"/>
    </row>
    <row r="190" spans="14:18" ht="12.75">
      <c r="N190" s="75"/>
      <c r="O190" s="77"/>
      <c r="P190" s="77"/>
      <c r="Q190" s="75"/>
      <c r="R190" s="77"/>
    </row>
    <row r="191" spans="14:18" ht="12.75">
      <c r="N191" s="75"/>
      <c r="O191" s="77"/>
      <c r="P191" s="77"/>
      <c r="Q191" s="75"/>
      <c r="R191" s="77"/>
    </row>
    <row r="192" spans="14:18" ht="12.75">
      <c r="N192" s="75"/>
      <c r="O192" s="77"/>
      <c r="P192" s="77"/>
      <c r="Q192" s="75"/>
      <c r="R192" s="77"/>
    </row>
    <row r="193" spans="14:18" ht="12.75">
      <c r="N193" s="75"/>
      <c r="O193" s="77"/>
      <c r="P193" s="77"/>
      <c r="Q193" s="75"/>
      <c r="R193" s="77"/>
    </row>
    <row r="194" spans="14:18" ht="12.75">
      <c r="N194" s="75"/>
      <c r="O194" s="77"/>
      <c r="P194" s="77"/>
      <c r="Q194" s="75"/>
      <c r="R194" s="77"/>
    </row>
    <row r="195" spans="14:18" ht="12.75">
      <c r="N195" s="75"/>
      <c r="O195" s="77"/>
      <c r="P195" s="77"/>
      <c r="Q195" s="75"/>
      <c r="R195" s="77"/>
    </row>
    <row r="196" spans="14:18" ht="12.75">
      <c r="N196" s="75"/>
      <c r="O196" s="77"/>
      <c r="P196" s="77"/>
      <c r="Q196" s="75"/>
      <c r="R196" s="77"/>
    </row>
    <row r="197" spans="14:18" ht="12.75">
      <c r="N197" s="75"/>
      <c r="O197" s="77"/>
      <c r="P197" s="77"/>
      <c r="Q197" s="75"/>
      <c r="R197" s="77"/>
    </row>
    <row r="198" spans="14:18" ht="12.75">
      <c r="N198" s="75"/>
      <c r="O198" s="77"/>
      <c r="P198" s="77"/>
      <c r="Q198" s="75"/>
      <c r="R198" s="77"/>
    </row>
    <row r="199" spans="14:18" ht="12.75">
      <c r="N199" s="75"/>
      <c r="O199" s="77"/>
      <c r="P199" s="77"/>
      <c r="Q199" s="75"/>
      <c r="R199" s="77"/>
    </row>
    <row r="200" spans="14:18" ht="12.75">
      <c r="N200" s="75"/>
      <c r="O200" s="77"/>
      <c r="P200" s="77"/>
      <c r="Q200" s="75"/>
      <c r="R200" s="77"/>
    </row>
    <row r="201" spans="14:18" ht="12.75">
      <c r="N201" s="75"/>
      <c r="O201" s="77"/>
      <c r="P201" s="77"/>
      <c r="Q201" s="75"/>
      <c r="R201" s="77"/>
    </row>
    <row r="202" spans="14:18" ht="12.75">
      <c r="N202" s="75"/>
      <c r="O202" s="77"/>
      <c r="P202" s="77"/>
      <c r="Q202" s="75"/>
      <c r="R202" s="77"/>
    </row>
    <row r="203" spans="14:18" ht="12.75">
      <c r="N203" s="75"/>
      <c r="O203" s="77"/>
      <c r="P203" s="77"/>
      <c r="Q203" s="75"/>
      <c r="R203" s="77"/>
    </row>
    <row r="204" spans="14:18" ht="12.75">
      <c r="N204" s="75"/>
      <c r="O204" s="77"/>
      <c r="P204" s="77"/>
      <c r="Q204" s="75"/>
      <c r="R204" s="77"/>
    </row>
    <row r="205" spans="14:18" ht="12.75">
      <c r="N205" s="75"/>
      <c r="O205" s="77"/>
      <c r="P205" s="77"/>
      <c r="Q205" s="75"/>
      <c r="R205" s="77"/>
    </row>
    <row r="206" spans="14:18" ht="12.75">
      <c r="N206" s="75"/>
      <c r="O206" s="77"/>
      <c r="P206" s="77"/>
      <c r="Q206" s="75"/>
      <c r="R206" s="77"/>
    </row>
    <row r="207" spans="14:18" ht="12.75">
      <c r="N207" s="75"/>
      <c r="O207" s="77"/>
      <c r="P207" s="77"/>
      <c r="Q207" s="75"/>
      <c r="R207" s="77"/>
    </row>
    <row r="208" spans="14:18" ht="12.75">
      <c r="N208" s="75"/>
      <c r="O208" s="77"/>
      <c r="P208" s="77"/>
      <c r="Q208" s="75"/>
      <c r="R208" s="77"/>
    </row>
    <row r="209" spans="14:18" ht="12.75">
      <c r="N209" s="75"/>
      <c r="O209" s="77"/>
      <c r="P209" s="77"/>
      <c r="Q209" s="75"/>
      <c r="R209" s="77"/>
    </row>
    <row r="210" spans="14:18" ht="12.75">
      <c r="N210" s="75"/>
      <c r="O210" s="77"/>
      <c r="P210" s="77"/>
      <c r="Q210" s="75"/>
      <c r="R210" s="77"/>
    </row>
    <row r="211" spans="14:18" ht="12.75">
      <c r="N211" s="75"/>
      <c r="O211" s="77"/>
      <c r="P211" s="77"/>
      <c r="Q211" s="75"/>
      <c r="R211" s="77"/>
    </row>
    <row r="212" spans="14:18" ht="12.75">
      <c r="N212" s="75"/>
      <c r="O212" s="77"/>
      <c r="P212" s="77"/>
      <c r="Q212" s="75"/>
      <c r="R212" s="77"/>
    </row>
    <row r="213" spans="14:18" ht="12.75">
      <c r="N213" s="75"/>
      <c r="O213" s="77"/>
      <c r="P213" s="77"/>
      <c r="Q213" s="75"/>
      <c r="R213" s="77"/>
    </row>
    <row r="214" spans="14:18" ht="12.75">
      <c r="N214" s="75"/>
      <c r="O214" s="77"/>
      <c r="P214" s="77"/>
      <c r="Q214" s="75"/>
      <c r="R214" s="77"/>
    </row>
    <row r="215" spans="14:18" ht="12.75">
      <c r="N215" s="75"/>
      <c r="O215" s="77"/>
      <c r="P215" s="77"/>
      <c r="Q215" s="75"/>
      <c r="R215" s="77"/>
    </row>
    <row r="216" spans="14:18" ht="12.75">
      <c r="N216" s="75"/>
      <c r="O216" s="77"/>
      <c r="P216" s="77"/>
      <c r="Q216" s="75"/>
      <c r="R216" s="77"/>
    </row>
    <row r="217" spans="14:18" ht="12.75">
      <c r="N217" s="75"/>
      <c r="O217" s="77"/>
      <c r="P217" s="77"/>
      <c r="Q217" s="75"/>
      <c r="R217" s="77"/>
    </row>
    <row r="218" spans="14:18" ht="12.75">
      <c r="N218" s="75"/>
      <c r="O218" s="77"/>
      <c r="P218" s="77"/>
      <c r="Q218" s="75"/>
      <c r="R218" s="77"/>
    </row>
    <row r="219" spans="14:18" ht="12.75">
      <c r="N219" s="75"/>
      <c r="O219" s="77"/>
      <c r="P219" s="77"/>
      <c r="Q219" s="75"/>
      <c r="R219" s="77"/>
    </row>
    <row r="220" spans="14:18" ht="12.75">
      <c r="N220" s="75"/>
      <c r="O220" s="77"/>
      <c r="P220" s="77"/>
      <c r="Q220" s="75"/>
      <c r="R220" s="77"/>
    </row>
    <row r="221" spans="14:18" ht="12.75">
      <c r="N221" s="75"/>
      <c r="O221" s="77"/>
      <c r="P221" s="77"/>
      <c r="Q221" s="75"/>
      <c r="R221" s="77"/>
    </row>
    <row r="222" spans="14:18" ht="12.75">
      <c r="N222" s="75"/>
      <c r="O222" s="77"/>
      <c r="P222" s="77"/>
      <c r="Q222" s="75"/>
      <c r="R222" s="77"/>
    </row>
    <row r="223" spans="14:18" ht="12.75">
      <c r="N223" s="75"/>
      <c r="O223" s="77"/>
      <c r="P223" s="77"/>
      <c r="Q223" s="75"/>
      <c r="R223" s="77"/>
    </row>
    <row r="224" spans="14:18" ht="12.75">
      <c r="N224" s="75"/>
      <c r="O224" s="77"/>
      <c r="P224" s="77"/>
      <c r="Q224" s="75"/>
      <c r="R224" s="77"/>
    </row>
    <row r="225" spans="14:18" ht="12.75">
      <c r="N225" s="75"/>
      <c r="O225" s="77"/>
      <c r="P225" s="77"/>
      <c r="Q225" s="75"/>
      <c r="R225" s="77"/>
    </row>
    <row r="226" spans="14:18" ht="12.75">
      <c r="N226" s="75"/>
      <c r="O226" s="77"/>
      <c r="P226" s="77"/>
      <c r="Q226" s="75"/>
      <c r="R226" s="77"/>
    </row>
    <row r="227" spans="14:18" ht="12.75">
      <c r="N227" s="75"/>
      <c r="O227" s="77"/>
      <c r="P227" s="77"/>
      <c r="Q227" s="75"/>
      <c r="R227" s="77"/>
    </row>
    <row r="228" spans="14:18" ht="12.75">
      <c r="N228" s="75"/>
      <c r="O228" s="77"/>
      <c r="P228" s="77"/>
      <c r="Q228" s="75"/>
      <c r="R228" s="77"/>
    </row>
    <row r="229" spans="14:18" ht="12.75">
      <c r="N229" s="75"/>
      <c r="O229" s="77"/>
      <c r="P229" s="77"/>
      <c r="Q229" s="75"/>
      <c r="R229" s="77"/>
    </row>
    <row r="230" spans="14:18" ht="12.75">
      <c r="N230" s="75"/>
      <c r="O230" s="77"/>
      <c r="P230" s="77"/>
      <c r="Q230" s="75"/>
      <c r="R230" s="77"/>
    </row>
    <row r="231" spans="14:18" ht="12.75">
      <c r="N231" s="75"/>
      <c r="O231" s="77"/>
      <c r="P231" s="77"/>
      <c r="Q231" s="75"/>
      <c r="R231" s="77"/>
    </row>
    <row r="232" spans="14:18" ht="12.75">
      <c r="N232" s="75"/>
      <c r="O232" s="77"/>
      <c r="P232" s="77"/>
      <c r="Q232" s="75"/>
      <c r="R232" s="77"/>
    </row>
    <row r="233" spans="14:18" ht="12.75">
      <c r="N233" s="75"/>
      <c r="O233" s="77"/>
      <c r="P233" s="77"/>
      <c r="Q233" s="75"/>
      <c r="R233" s="77"/>
    </row>
    <row r="234" spans="14:18" ht="12.75">
      <c r="N234" s="75"/>
      <c r="O234" s="77"/>
      <c r="P234" s="77"/>
      <c r="Q234" s="75"/>
      <c r="R234" s="77"/>
    </row>
    <row r="235" spans="14:18" ht="12.75">
      <c r="N235" s="75"/>
      <c r="O235" s="77"/>
      <c r="P235" s="77"/>
      <c r="Q235" s="75"/>
      <c r="R235" s="77"/>
    </row>
    <row r="236" spans="14:18" ht="12.75">
      <c r="N236" s="75"/>
      <c r="O236" s="77"/>
      <c r="P236" s="77"/>
      <c r="Q236" s="75"/>
      <c r="R236" s="77"/>
    </row>
    <row r="237" spans="14:18" ht="12.75">
      <c r="N237" s="75"/>
      <c r="O237" s="77"/>
      <c r="P237" s="77"/>
      <c r="Q237" s="75"/>
      <c r="R237" s="77"/>
    </row>
    <row r="238" spans="14:18" ht="12.75">
      <c r="N238" s="75"/>
      <c r="O238" s="77"/>
      <c r="P238" s="77"/>
      <c r="Q238" s="75"/>
      <c r="R238" s="77"/>
    </row>
    <row r="239" spans="14:18" ht="12.75">
      <c r="N239" s="75"/>
      <c r="O239" s="77"/>
      <c r="P239" s="77"/>
      <c r="Q239" s="75"/>
      <c r="R239" s="77"/>
    </row>
  </sheetData>
  <sheetProtection password="E0B4" sheet="1" objects="1" scenarios="1"/>
  <printOptions/>
  <pageMargins left="0.75" right="0.75" top="1" bottom="1" header="0.5" footer="0.5"/>
  <pageSetup horizontalDpi="525" verticalDpi="525" orientation="portrait" r:id="rId2"/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AH2000"/>
  <sheetViews>
    <sheetView workbookViewId="0" topLeftCell="A1">
      <selection activeCell="C4" sqref="C4:C14"/>
    </sheetView>
  </sheetViews>
  <sheetFormatPr defaultColWidth="9.140625" defaultRowHeight="12.75"/>
  <cols>
    <col min="1" max="3" width="15.7109375" style="83" customWidth="1"/>
    <col min="4" max="4" width="19.28125" style="84" customWidth="1"/>
    <col min="5" max="7" width="19.28125" style="86" customWidth="1"/>
    <col min="8" max="26" width="19.28125" style="0" customWidth="1"/>
    <col min="30" max="30" width="13.140625" style="0" bestFit="1" customWidth="1"/>
  </cols>
  <sheetData>
    <row r="1" spans="1:34" ht="24.75" customHeight="1" thickBot="1" thickTop="1">
      <c r="A1" s="162" t="s">
        <v>40</v>
      </c>
      <c r="B1" s="162"/>
      <c r="C1" s="162"/>
      <c r="D1" s="163" t="s">
        <v>43</v>
      </c>
      <c r="E1" s="164"/>
      <c r="F1" s="164"/>
      <c r="G1" s="165"/>
      <c r="Z1" t="e">
        <f>CEILING($E$10,(10^(TRUNC(LOG10(2*$E$10)))))</f>
        <v>#NUM!</v>
      </c>
      <c r="AA1" t="e">
        <f>$Z$1/20+$Z$1/10*(ROW(AA1)-1)</f>
        <v>#NUM!</v>
      </c>
      <c r="AB1">
        <f>COUNTIF($A$4:$A$8,CONCATENATE("&lt;=",TEXT(AA1+$Z$1/20,"#.0000")))</f>
        <v>0</v>
      </c>
      <c r="AC1" t="e">
        <f>CEILING($F$10,(10^(TRUNC(LOG10(2*$F$10)))))</f>
        <v>#NUM!</v>
      </c>
      <c r="AD1" t="e">
        <f>$AC$1/20+$AC$1/10*(ROW(AD1)-1)</f>
        <v>#NUM!</v>
      </c>
      <c r="AE1">
        <f>COUNTIF($B$4:$B$7,CONCATENATE("&lt;=",TEXT(AD1+$AC$1/20,"#.0000")))</f>
        <v>0</v>
      </c>
      <c r="AF1" t="e">
        <f>CEILING($G$10,(10^(TRUNC(LOG10(2*$G$10)))))</f>
        <v>#NUM!</v>
      </c>
      <c r="AG1" t="e">
        <f>$AF$1/20+$AF$1/10*(ROW(AG1)-1)</f>
        <v>#NUM!</v>
      </c>
      <c r="AH1">
        <f>COUNTIF($C$4:$C$14,CONCATENATE("&lt;=",TEXT(AG1+$AF$1/20,"#.0000")))</f>
        <v>0</v>
      </c>
    </row>
    <row r="2" spans="1:34" ht="24.75" customHeight="1" thickBot="1">
      <c r="A2" s="79"/>
      <c r="B2" s="79"/>
      <c r="C2" s="79"/>
      <c r="D2" s="80"/>
      <c r="E2" s="81"/>
      <c r="F2" s="81"/>
      <c r="G2" s="82"/>
      <c r="I2">
        <v>1</v>
      </c>
      <c r="J2" s="83">
        <v>4440</v>
      </c>
      <c r="K2" s="83">
        <v>62.77266245815845</v>
      </c>
      <c r="AA2" t="e">
        <f>$Z$1/20+$Z$1/10*(ROW(AA2)-1)</f>
        <v>#NUM!</v>
      </c>
      <c r="AB2">
        <f>COUNTIF($A$4:$A$8,CONCATENATE("&lt;=",TEXT(AA2+$Z$1/20,"#.0000")))-SUM($AB$1:$AB1)</f>
        <v>0</v>
      </c>
      <c r="AD2" t="e">
        <f>$AC$1/20+$AC$1/10*(ROW(AD2)-1)</f>
        <v>#NUM!</v>
      </c>
      <c r="AE2">
        <f>COUNTIF($B$4:$B$7,CONCATENATE("&lt;=",TEXT(AD2+$AC$1/20,"#.0000")))-SUM($AE$1:$AE1)</f>
        <v>0</v>
      </c>
      <c r="AG2" t="e">
        <f>$AF$1/20+$AF$1/10*(ROW(AG2)-1)</f>
        <v>#NUM!</v>
      </c>
      <c r="AH2">
        <f>COUNTIF($C$4:$C$14,CONCATENATE("&lt;=",TEXT(AG2+$AF$1/20,"#.0000")))-SUM($AH$1:$AH1)</f>
        <v>0</v>
      </c>
    </row>
    <row r="3" spans="1:34" ht="24.75" customHeight="1" thickBot="1">
      <c r="A3" s="79" t="s">
        <v>41</v>
      </c>
      <c r="B3" s="79" t="s">
        <v>36</v>
      </c>
      <c r="C3" s="79" t="s">
        <v>42</v>
      </c>
      <c r="D3" s="80"/>
      <c r="E3" s="81"/>
      <c r="F3" s="81" t="s">
        <v>36</v>
      </c>
      <c r="G3" s="82" t="s">
        <v>42</v>
      </c>
      <c r="I3">
        <v>2</v>
      </c>
      <c r="J3" s="83">
        <v>3796</v>
      </c>
      <c r="K3" s="83">
        <v>55.351066978693844</v>
      </c>
      <c r="AA3" t="e">
        <f aca="true" t="shared" si="0" ref="AA3:AA10">$Z$1/20+$Z$1/10*(ROW(AA3)-1)</f>
        <v>#NUM!</v>
      </c>
      <c r="AB3">
        <f>COUNTIF($A$4:$A$8,CONCATENATE("&lt;=",TEXT(AA3+$Z$1/20,"#.0000")))-SUM($AB$1:$AB2)</f>
        <v>0</v>
      </c>
      <c r="AD3" t="e">
        <f aca="true" t="shared" si="1" ref="AD3:AD10">$AC$1/20+$AC$1/10*(ROW(AD3)-1)</f>
        <v>#NUM!</v>
      </c>
      <c r="AE3">
        <f>COUNTIF($B$4:$B$7,CONCATENATE("&lt;=",TEXT(AD3+$AC$1/20,"#.0000")))-SUM($AE$1:$AE2)</f>
        <v>0</v>
      </c>
      <c r="AG3" t="e">
        <f aca="true" t="shared" si="2" ref="AG3:AG10">$AF$1/20+$AF$1/10*(ROW(AG3)-1)</f>
        <v>#NUM!</v>
      </c>
      <c r="AH3">
        <f>COUNTIF($C$4:$C$14,CONCATENATE("&lt;=",TEXT(AG3+$AF$1/20,"#.0000")))-SUM($AH$1:$AH2)</f>
        <v>0</v>
      </c>
    </row>
    <row r="4" spans="3:34" ht="18" customHeight="1" thickBot="1">
      <c r="C4" s="111"/>
      <c r="D4" s="161" t="s">
        <v>44</v>
      </c>
      <c r="E4" s="155" t="e">
        <f>AVERAGE(A4:A8)</f>
        <v>#DIV/0!</v>
      </c>
      <c r="F4" s="156" t="e">
        <f>AVERAGE(B4:B7)</f>
        <v>#DIV/0!</v>
      </c>
      <c r="G4" s="157" t="e">
        <f>AVERAGE(C4:C14)</f>
        <v>#DIV/0!</v>
      </c>
      <c r="I4">
        <v>3</v>
      </c>
      <c r="J4" s="83">
        <v>3271</v>
      </c>
      <c r="K4" s="83">
        <v>24.63374214510322</v>
      </c>
      <c r="L4" s="83"/>
      <c r="M4" s="83"/>
      <c r="AA4" t="e">
        <f t="shared" si="0"/>
        <v>#NUM!</v>
      </c>
      <c r="AB4">
        <f>COUNTIF($A$4:$A$8,CONCATENATE("&lt;=",TEXT(AA4+$Z$1/20,"#.0000")))-SUM($AB$1:$AB3)</f>
        <v>0</v>
      </c>
      <c r="AD4" t="e">
        <f t="shared" si="1"/>
        <v>#NUM!</v>
      </c>
      <c r="AE4">
        <f>COUNTIF($B$4:$B$7,CONCATENATE("&lt;=",TEXT(AD4+$AC$1/20,"#.0000")))-SUM($AE$1:$AE3)</f>
        <v>0</v>
      </c>
      <c r="AG4" t="e">
        <f t="shared" si="2"/>
        <v>#NUM!</v>
      </c>
      <c r="AH4">
        <f>COUNTIF($C$4:$C$14,CONCATENATE("&lt;=",TEXT(AG4+$AF$1/20,"#.0000")))-SUM($AH$1:$AH3)</f>
        <v>0</v>
      </c>
    </row>
    <row r="5" spans="3:34" ht="18" customHeight="1" thickBot="1">
      <c r="C5" s="111"/>
      <c r="D5" s="161"/>
      <c r="E5" s="155"/>
      <c r="F5" s="156"/>
      <c r="G5" s="157"/>
      <c r="I5">
        <v>4</v>
      </c>
      <c r="J5" s="83">
        <v>3785</v>
      </c>
      <c r="K5" s="83">
        <v>72.35880239313434</v>
      </c>
      <c r="L5" s="83"/>
      <c r="M5" s="83"/>
      <c r="AA5" t="e">
        <f t="shared" si="0"/>
        <v>#NUM!</v>
      </c>
      <c r="AB5">
        <f>COUNTIF($A$4:$A$8,CONCATENATE("&lt;=",TEXT(AA5+$Z$1/20,"#.0000")))-SUM($AB$1:$AB4)</f>
        <v>0</v>
      </c>
      <c r="AD5" t="e">
        <f t="shared" si="1"/>
        <v>#NUM!</v>
      </c>
      <c r="AE5">
        <f>COUNTIF($B$4:$B$7,CONCATENATE("&lt;=",TEXT(AD5+$AC$1/20,"#.0000")))-SUM($AE$1:$AE4)</f>
        <v>0</v>
      </c>
      <c r="AG5" t="e">
        <f t="shared" si="2"/>
        <v>#NUM!</v>
      </c>
      <c r="AH5">
        <f>COUNTIF($C$4:$C$14,CONCATENATE("&lt;=",TEXT(AG5+$AF$1/20,"#.0000")))-SUM($AH$1:$AH4)</f>
        <v>0</v>
      </c>
    </row>
    <row r="6" spans="3:34" ht="18" customHeight="1" thickBot="1">
      <c r="C6" s="111"/>
      <c r="D6" s="161" t="s">
        <v>37</v>
      </c>
      <c r="E6" s="155" t="e">
        <f>STDEV(A4:A8)</f>
        <v>#DIV/0!</v>
      </c>
      <c r="F6" s="156" t="e">
        <f>STDEV(B4:B7)</f>
        <v>#DIV/0!</v>
      </c>
      <c r="G6" s="157" t="e">
        <f>STDEV(C4:C14)</f>
        <v>#DIV/0!</v>
      </c>
      <c r="I6">
        <v>5</v>
      </c>
      <c r="J6" s="83">
        <v>3443</v>
      </c>
      <c r="K6" s="83">
        <v>16.44720437519939</v>
      </c>
      <c r="L6" s="83"/>
      <c r="M6" s="83"/>
      <c r="AA6" t="e">
        <f t="shared" si="0"/>
        <v>#NUM!</v>
      </c>
      <c r="AB6">
        <f>COUNTIF($A$4:$A$8,CONCATENATE("&lt;=",TEXT(AA6+$Z$1/20,"#.0000")))-SUM($AB$1:$AB5)</f>
        <v>0</v>
      </c>
      <c r="AD6" t="e">
        <f t="shared" si="1"/>
        <v>#NUM!</v>
      </c>
      <c r="AE6">
        <f>COUNTIF($B$4:$B$7,CONCATENATE("&lt;=",TEXT(AD6+$AC$1/20,"#.0000")))-SUM($AE$1:$AE5)</f>
        <v>0</v>
      </c>
      <c r="AG6" t="e">
        <f t="shared" si="2"/>
        <v>#NUM!</v>
      </c>
      <c r="AH6">
        <f>COUNTIF($C$4:$C$14,CONCATENATE("&lt;=",TEXT(AG6+$AF$1/20,"#.0000")))-SUM($AH$1:$AH5)</f>
        <v>0</v>
      </c>
    </row>
    <row r="7" spans="3:34" ht="18" customHeight="1" thickBot="1">
      <c r="C7" s="111"/>
      <c r="D7" s="161"/>
      <c r="E7" s="155"/>
      <c r="F7" s="156"/>
      <c r="G7" s="157"/>
      <c r="I7">
        <v>6</v>
      </c>
      <c r="J7" s="83">
        <v>4368</v>
      </c>
      <c r="K7" s="83">
        <v>23.896556050973945</v>
      </c>
      <c r="L7" s="83"/>
      <c r="M7" s="83"/>
      <c r="AA7" t="e">
        <f t="shared" si="0"/>
        <v>#NUM!</v>
      </c>
      <c r="AB7">
        <f>COUNTIF($A$4:$A$8,CONCATENATE("&lt;=",TEXT(AA7+$Z$1/20,"#.0000")))-SUM($AB$1:$AB6)</f>
        <v>0</v>
      </c>
      <c r="AD7" t="e">
        <f t="shared" si="1"/>
        <v>#NUM!</v>
      </c>
      <c r="AE7">
        <f>COUNTIF($B$4:$B$7,CONCATENATE("&lt;=",TEXT(AD7+$AC$1/20,"#.0000")))-SUM($AE$1:$AE6)</f>
        <v>0</v>
      </c>
      <c r="AG7" t="e">
        <f t="shared" si="2"/>
        <v>#NUM!</v>
      </c>
      <c r="AH7">
        <f>COUNTIF($C$4:$C$14,CONCATENATE("&lt;=",TEXT(AG7+$AF$1/20,"#.0000")))-SUM($AH$1:$AH6)</f>
        <v>0</v>
      </c>
    </row>
    <row r="8" spans="3:34" ht="18" customHeight="1" thickBot="1">
      <c r="C8" s="111"/>
      <c r="D8" s="161" t="s">
        <v>38</v>
      </c>
      <c r="E8" s="155">
        <f>MIN(A4:A8)</f>
        <v>0</v>
      </c>
      <c r="F8" s="156">
        <f>MIN(B4:B7)</f>
        <v>0</v>
      </c>
      <c r="G8" s="157">
        <f>MIN(C4:C14)</f>
        <v>0</v>
      </c>
      <c r="I8">
        <v>7</v>
      </c>
      <c r="J8" s="83">
        <v>1809</v>
      </c>
      <c r="K8" s="83">
        <v>34.87757691509827</v>
      </c>
      <c r="L8" s="83"/>
      <c r="M8" s="83"/>
      <c r="AA8" t="e">
        <f t="shared" si="0"/>
        <v>#NUM!</v>
      </c>
      <c r="AB8">
        <f>COUNTIF($A$4:$A$8,CONCATENATE("&lt;=",TEXT(AA8+$Z$1/20,"#.0000")))-SUM($AB$1:$AB7)</f>
        <v>0</v>
      </c>
      <c r="AD8" t="e">
        <f t="shared" si="1"/>
        <v>#NUM!</v>
      </c>
      <c r="AE8">
        <f>COUNTIF($B$4:$B$7,CONCATENATE("&lt;=",TEXT(AD8+$AC$1/20,"#.0000")))-SUM($AE$1:$AE7)</f>
        <v>0</v>
      </c>
      <c r="AG8" t="e">
        <f t="shared" si="2"/>
        <v>#NUM!</v>
      </c>
      <c r="AH8">
        <f>COUNTIF($C$4:$C$14,CONCATENATE("&lt;=",TEXT(AG8+$AF$1/20,"#.0000")))-SUM($AH$1:$AH7)</f>
        <v>0</v>
      </c>
    </row>
    <row r="9" spans="3:34" ht="18" customHeight="1" thickBot="1">
      <c r="C9" s="111"/>
      <c r="D9" s="161"/>
      <c r="E9" s="155"/>
      <c r="F9" s="156"/>
      <c r="G9" s="157"/>
      <c r="I9">
        <v>8</v>
      </c>
      <c r="J9" s="83">
        <v>5896</v>
      </c>
      <c r="K9" s="83">
        <v>51.14570636139807</v>
      </c>
      <c r="L9" s="83"/>
      <c r="M9" s="83"/>
      <c r="AA9" t="e">
        <f t="shared" si="0"/>
        <v>#NUM!</v>
      </c>
      <c r="AB9">
        <f>COUNTIF($A$4:$A$8,CONCATENATE("&lt;=",TEXT(AA9+$Z$1/20,"#.0000")))-SUM($AB$1:$AB8)</f>
        <v>0</v>
      </c>
      <c r="AD9" t="e">
        <f t="shared" si="1"/>
        <v>#NUM!</v>
      </c>
      <c r="AE9">
        <f>COUNTIF($B$4:$B$7,CONCATENATE("&lt;=",TEXT(AD9+$AC$1/20,"#.0000")))-SUM($AE$1:$AE8)</f>
        <v>0</v>
      </c>
      <c r="AG9" t="e">
        <f t="shared" si="2"/>
        <v>#NUM!</v>
      </c>
      <c r="AH9">
        <f>COUNTIF($C$4:$C$14,CONCATENATE("&lt;=",TEXT(AG9+$AF$1/20,"#.0000")))-SUM($AH$1:$AH8)</f>
        <v>0</v>
      </c>
    </row>
    <row r="10" spans="3:34" ht="18" customHeight="1" thickBot="1">
      <c r="C10" s="111"/>
      <c r="D10" s="161" t="s">
        <v>39</v>
      </c>
      <c r="E10" s="155">
        <f>MAX(A4:A8)</f>
        <v>0</v>
      </c>
      <c r="F10" s="156">
        <f>MAX(B4:B7)</f>
        <v>0</v>
      </c>
      <c r="G10" s="157">
        <f>MAX(C4:C14)</f>
        <v>0</v>
      </c>
      <c r="I10">
        <v>9</v>
      </c>
      <c r="J10" s="83">
        <v>2796</v>
      </c>
      <c r="K10" s="83">
        <v>39.84986387377201</v>
      </c>
      <c r="L10" s="83"/>
      <c r="M10" s="83"/>
      <c r="AA10" t="e">
        <f t="shared" si="0"/>
        <v>#NUM!</v>
      </c>
      <c r="AB10">
        <f>COUNTIF($A$4:$A$8,CONCATENATE("&lt;=",TEXT(AA10+$Z$1/20,"#.0000")))-SUM($AB$1:$AB9)</f>
        <v>0</v>
      </c>
      <c r="AD10" t="e">
        <f t="shared" si="1"/>
        <v>#NUM!</v>
      </c>
      <c r="AE10">
        <f>COUNTIF($B$4:$B$7,CONCATENATE("&lt;=",TEXT(AD10+$AC$1/20,"#.0000")))-SUM($AE$1:$AE9)</f>
        <v>0</v>
      </c>
      <c r="AG10" t="e">
        <f t="shared" si="2"/>
        <v>#NUM!</v>
      </c>
      <c r="AH10">
        <f>COUNTIF($C$4:$C$14,CONCATENATE("&lt;=",TEXT(AG10+$AF$1/20,"#.0000")))-SUM($AH$1:$AH9)</f>
        <v>0</v>
      </c>
    </row>
    <row r="11" spans="3:13" ht="18" customHeight="1" thickBot="1">
      <c r="C11" s="111"/>
      <c r="D11" s="161"/>
      <c r="E11" s="155"/>
      <c r="F11" s="156"/>
      <c r="G11" s="157"/>
      <c r="I11">
        <v>10</v>
      </c>
      <c r="J11" s="83">
        <v>4879</v>
      </c>
      <c r="K11" s="83">
        <v>33.814493924269215</v>
      </c>
      <c r="L11" s="83"/>
      <c r="M11" s="83"/>
    </row>
    <row r="12" spans="3:34" ht="18" customHeight="1" thickBot="1">
      <c r="C12" s="111"/>
      <c r="D12" s="161" t="s">
        <v>45</v>
      </c>
      <c r="E12" s="155">
        <f>COUNT(A4:A65536)</f>
        <v>0</v>
      </c>
      <c r="F12" s="155">
        <f>COUNT(B4:B65536)</f>
        <v>0</v>
      </c>
      <c r="G12" s="158">
        <f>COUNT(C4:C65536)</f>
        <v>0</v>
      </c>
      <c r="I12">
        <v>11</v>
      </c>
      <c r="J12" s="83">
        <v>4376</v>
      </c>
      <c r="K12" s="83">
        <v>31.501193368461205</v>
      </c>
      <c r="L12" s="83"/>
      <c r="M12" s="83"/>
      <c r="Z12" t="e">
        <f>CEILING(2*$E$10,(10^(TRUNC(LOG10(2*$E$10)))))</f>
        <v>#NUM!</v>
      </c>
      <c r="AA12" t="e">
        <f>$Z$12/100*(ROW(AA12)-12)</f>
        <v>#NUM!</v>
      </c>
      <c r="AB12" t="e">
        <f>NORMDIST(AA12,$E$4,$E$6,FALSE)</f>
        <v>#NUM!</v>
      </c>
      <c r="AC12" t="e">
        <f>CEILING(2*$F$10,(10^(TRUNC(LOG10(2*$F$10)))))</f>
        <v>#NUM!</v>
      </c>
      <c r="AD12" t="e">
        <f>$AC$12/100*(ROW(AD12)-12)</f>
        <v>#NUM!</v>
      </c>
      <c r="AE12" t="e">
        <f>GAMMADIST(AD12,$F$14,$F$16,FALSE)</f>
        <v>#NUM!</v>
      </c>
      <c r="AF12" t="e">
        <f>CEILING(2*$G$10,(10^(TRUNC(LOG10(2*$G$10)))))</f>
        <v>#NUM!</v>
      </c>
      <c r="AG12" t="e">
        <f>$AF$12/100*(ROW(AG12)-12)</f>
        <v>#NUM!</v>
      </c>
      <c r="AH12" t="e">
        <f>NORMDIST(AG12,$G$4,$G$6,FALSE)</f>
        <v>#NUM!</v>
      </c>
    </row>
    <row r="13" spans="3:34" ht="18" customHeight="1" thickBot="1">
      <c r="C13" s="111"/>
      <c r="D13" s="161"/>
      <c r="E13" s="160"/>
      <c r="F13" s="160"/>
      <c r="G13" s="159"/>
      <c r="I13">
        <v>12</v>
      </c>
      <c r="J13" s="83">
        <v>4117</v>
      </c>
      <c r="K13" s="83">
        <v>50.18569947608541</v>
      </c>
      <c r="L13" s="83"/>
      <c r="M13" s="83"/>
      <c r="AA13" t="e">
        <f aca="true" t="shared" si="3" ref="AA13:AA76">$Z$12/100*(ROW(AA13)-12)</f>
        <v>#NUM!</v>
      </c>
      <c r="AB13" t="e">
        <f aca="true" t="shared" si="4" ref="AB13:AB76">NORMDIST(AA13,$E$4,$E$6,FALSE)</f>
        <v>#NUM!</v>
      </c>
      <c r="AD13" t="e">
        <f aca="true" t="shared" si="5" ref="AD13:AD76">$AC$12/100*(ROW(AD13)-12)</f>
        <v>#NUM!</v>
      </c>
      <c r="AE13" t="e">
        <f aca="true" t="shared" si="6" ref="AE13:AE76">GAMMADIST(AD13,$F$14,$F$16,FALSE)</f>
        <v>#NUM!</v>
      </c>
      <c r="AG13" t="e">
        <f aca="true" t="shared" si="7" ref="AG13:AG76">$AF$12/100*(ROW(AG13)-12)</f>
        <v>#NUM!</v>
      </c>
      <c r="AH13" t="e">
        <f aca="true" t="shared" si="8" ref="AH13:AH76">NORMDIST(AG13,$G$4,$G$6,FALSE)</f>
        <v>#NUM!</v>
      </c>
    </row>
    <row r="14" spans="3:34" ht="18" customHeight="1">
      <c r="C14" s="111"/>
      <c r="D14" s="166" t="s">
        <v>63</v>
      </c>
      <c r="E14" s="168"/>
      <c r="F14" s="170" t="e">
        <f>F4/F16</f>
        <v>#DIV/0!</v>
      </c>
      <c r="G14" s="168"/>
      <c r="I14">
        <v>13</v>
      </c>
      <c r="J14" s="83">
        <v>2939</v>
      </c>
      <c r="K14" s="83">
        <v>25.061705917639493</v>
      </c>
      <c r="L14" s="83"/>
      <c r="M14" s="83"/>
      <c r="AA14" t="e">
        <f t="shared" si="3"/>
        <v>#NUM!</v>
      </c>
      <c r="AB14" t="e">
        <f t="shared" si="4"/>
        <v>#NUM!</v>
      </c>
      <c r="AD14" t="e">
        <f t="shared" si="5"/>
        <v>#NUM!</v>
      </c>
      <c r="AE14" t="e">
        <f t="shared" si="6"/>
        <v>#NUM!</v>
      </c>
      <c r="AG14" t="e">
        <f t="shared" si="7"/>
        <v>#NUM!</v>
      </c>
      <c r="AH14" t="e">
        <f t="shared" si="8"/>
        <v>#NUM!</v>
      </c>
    </row>
    <row r="15" spans="3:34" ht="18" customHeight="1" thickBot="1">
      <c r="C15" s="111"/>
      <c r="D15" s="167"/>
      <c r="E15" s="169"/>
      <c r="F15" s="171"/>
      <c r="G15" s="169"/>
      <c r="I15">
        <v>14</v>
      </c>
      <c r="J15" s="83">
        <v>3169</v>
      </c>
      <c r="K15" s="83">
        <v>59.751868016111004</v>
      </c>
      <c r="L15" s="83"/>
      <c r="M15" s="83"/>
      <c r="AA15" t="e">
        <f t="shared" si="3"/>
        <v>#NUM!</v>
      </c>
      <c r="AB15" t="e">
        <f t="shared" si="4"/>
        <v>#NUM!</v>
      </c>
      <c r="AD15" t="e">
        <f t="shared" si="5"/>
        <v>#NUM!</v>
      </c>
      <c r="AE15" t="e">
        <f t="shared" si="6"/>
        <v>#NUM!</v>
      </c>
      <c r="AG15" t="e">
        <f t="shared" si="7"/>
        <v>#NUM!</v>
      </c>
      <c r="AH15" t="e">
        <f t="shared" si="8"/>
        <v>#NUM!</v>
      </c>
    </row>
    <row r="16" spans="3:34" ht="18" customHeight="1" thickTop="1">
      <c r="C16" s="111"/>
      <c r="D16" s="166" t="s">
        <v>64</v>
      </c>
      <c r="E16" s="168"/>
      <c r="F16" s="170" t="e">
        <f>F6^2/F4</f>
        <v>#DIV/0!</v>
      </c>
      <c r="G16" s="173"/>
      <c r="I16">
        <v>15</v>
      </c>
      <c r="J16" s="83">
        <v>4212</v>
      </c>
      <c r="K16" s="83">
        <v>45.64166809670845</v>
      </c>
      <c r="L16" s="83"/>
      <c r="M16" s="83"/>
      <c r="AA16" t="e">
        <f t="shared" si="3"/>
        <v>#NUM!</v>
      </c>
      <c r="AB16" t="e">
        <f t="shared" si="4"/>
        <v>#NUM!</v>
      </c>
      <c r="AD16" t="e">
        <f t="shared" si="5"/>
        <v>#NUM!</v>
      </c>
      <c r="AE16" t="e">
        <f t="shared" si="6"/>
        <v>#NUM!</v>
      </c>
      <c r="AG16" t="e">
        <f t="shared" si="7"/>
        <v>#NUM!</v>
      </c>
      <c r="AH16" t="e">
        <f t="shared" si="8"/>
        <v>#NUM!</v>
      </c>
    </row>
    <row r="17" spans="3:34" ht="18" customHeight="1" thickBot="1">
      <c r="C17" s="111"/>
      <c r="D17" s="167"/>
      <c r="E17" s="169"/>
      <c r="F17" s="172"/>
      <c r="G17" s="174"/>
      <c r="I17">
        <v>16</v>
      </c>
      <c r="J17" s="83">
        <v>5144</v>
      </c>
      <c r="K17" s="83">
        <v>33.32038193565817</v>
      </c>
      <c r="L17" s="83"/>
      <c r="M17" s="83"/>
      <c r="AA17" t="e">
        <f t="shared" si="3"/>
        <v>#NUM!</v>
      </c>
      <c r="AB17" t="e">
        <f t="shared" si="4"/>
        <v>#NUM!</v>
      </c>
      <c r="AD17" t="e">
        <f t="shared" si="5"/>
        <v>#NUM!</v>
      </c>
      <c r="AE17" t="e">
        <f t="shared" si="6"/>
        <v>#NUM!</v>
      </c>
      <c r="AG17" t="e">
        <f t="shared" si="7"/>
        <v>#NUM!</v>
      </c>
      <c r="AH17" t="e">
        <f t="shared" si="8"/>
        <v>#NUM!</v>
      </c>
    </row>
    <row r="18" spans="3:34" ht="18" customHeight="1" thickTop="1">
      <c r="C18" s="111"/>
      <c r="D18" s="166" t="s">
        <v>65</v>
      </c>
      <c r="E18" s="170">
        <v>0.9776112630686848</v>
      </c>
      <c r="F18" s="170">
        <v>0.9573477748110714</v>
      </c>
      <c r="G18" s="176">
        <v>0.9840729513198934</v>
      </c>
      <c r="I18">
        <v>17</v>
      </c>
      <c r="J18" s="83">
        <v>3141</v>
      </c>
      <c r="K18" s="83">
        <v>38.72275008170364</v>
      </c>
      <c r="L18" s="83"/>
      <c r="M18" s="83"/>
      <c r="AA18" t="e">
        <f t="shared" si="3"/>
        <v>#NUM!</v>
      </c>
      <c r="AB18" t="e">
        <f t="shared" si="4"/>
        <v>#NUM!</v>
      </c>
      <c r="AD18" t="e">
        <f t="shared" si="5"/>
        <v>#NUM!</v>
      </c>
      <c r="AE18" t="e">
        <f t="shared" si="6"/>
        <v>#NUM!</v>
      </c>
      <c r="AG18" t="e">
        <f t="shared" si="7"/>
        <v>#NUM!</v>
      </c>
      <c r="AH18" t="e">
        <f t="shared" si="8"/>
        <v>#NUM!</v>
      </c>
    </row>
    <row r="19" spans="3:34" ht="18" customHeight="1" thickBot="1">
      <c r="C19" s="111"/>
      <c r="D19" s="167"/>
      <c r="E19" s="175"/>
      <c r="F19" s="172"/>
      <c r="G19" s="177"/>
      <c r="I19">
        <v>18</v>
      </c>
      <c r="J19" s="83">
        <v>3032</v>
      </c>
      <c r="K19" s="83">
        <v>19.61357811155411</v>
      </c>
      <c r="L19" s="83"/>
      <c r="M19" s="83"/>
      <c r="AA19" t="e">
        <f t="shared" si="3"/>
        <v>#NUM!</v>
      </c>
      <c r="AB19" t="e">
        <f t="shared" si="4"/>
        <v>#NUM!</v>
      </c>
      <c r="AD19" t="e">
        <f t="shared" si="5"/>
        <v>#NUM!</v>
      </c>
      <c r="AE19" t="e">
        <f t="shared" si="6"/>
        <v>#NUM!</v>
      </c>
      <c r="AG19" t="e">
        <f t="shared" si="7"/>
        <v>#NUM!</v>
      </c>
      <c r="AH19" t="e">
        <f t="shared" si="8"/>
        <v>#NUM!</v>
      </c>
    </row>
    <row r="20" spans="3:34" ht="18.75" thickTop="1">
      <c r="C20" s="111"/>
      <c r="E20" s="85">
        <v>838.8</v>
      </c>
      <c r="F20" s="86">
        <f>B4*0.9</f>
        <v>0</v>
      </c>
      <c r="G20" s="86">
        <v>41.13</v>
      </c>
      <c r="I20">
        <v>19</v>
      </c>
      <c r="J20" s="83">
        <v>2997</v>
      </c>
      <c r="K20" s="83">
        <v>38.31527180583626</v>
      </c>
      <c r="L20" s="83"/>
      <c r="M20" s="83"/>
      <c r="AA20" t="e">
        <f t="shared" si="3"/>
        <v>#NUM!</v>
      </c>
      <c r="AB20" t="e">
        <f t="shared" si="4"/>
        <v>#NUM!</v>
      </c>
      <c r="AD20" t="e">
        <f t="shared" si="5"/>
        <v>#NUM!</v>
      </c>
      <c r="AE20" t="e">
        <f t="shared" si="6"/>
        <v>#NUM!</v>
      </c>
      <c r="AG20" t="e">
        <f t="shared" si="7"/>
        <v>#NUM!</v>
      </c>
      <c r="AH20" t="e">
        <f t="shared" si="8"/>
        <v>#NUM!</v>
      </c>
    </row>
    <row r="21" spans="3:34" ht="18">
      <c r="C21" s="111"/>
      <c r="I21">
        <v>20</v>
      </c>
      <c r="J21" s="83">
        <v>3177</v>
      </c>
      <c r="K21" s="83">
        <v>37.501173407103025</v>
      </c>
      <c r="L21" s="83"/>
      <c r="M21" s="83"/>
      <c r="AA21" t="e">
        <f t="shared" si="3"/>
        <v>#NUM!</v>
      </c>
      <c r="AB21" t="e">
        <f t="shared" si="4"/>
        <v>#NUM!</v>
      </c>
      <c r="AD21" t="e">
        <f t="shared" si="5"/>
        <v>#NUM!</v>
      </c>
      <c r="AE21" t="e">
        <f t="shared" si="6"/>
        <v>#NUM!</v>
      </c>
      <c r="AG21" t="e">
        <f t="shared" si="7"/>
        <v>#NUM!</v>
      </c>
      <c r="AH21" t="e">
        <f t="shared" si="8"/>
        <v>#NUM!</v>
      </c>
    </row>
    <row r="22" spans="3:34" ht="18">
      <c r="C22" s="111"/>
      <c r="I22">
        <v>21</v>
      </c>
      <c r="J22" s="83">
        <v>4021</v>
      </c>
      <c r="K22" s="83">
        <v>31.63405242361999</v>
      </c>
      <c r="L22" s="83"/>
      <c r="M22" s="83"/>
      <c r="AA22" t="e">
        <f t="shared" si="3"/>
        <v>#NUM!</v>
      </c>
      <c r="AB22" t="e">
        <f t="shared" si="4"/>
        <v>#NUM!</v>
      </c>
      <c r="AD22" t="e">
        <f t="shared" si="5"/>
        <v>#NUM!</v>
      </c>
      <c r="AE22" t="e">
        <f t="shared" si="6"/>
        <v>#NUM!</v>
      </c>
      <c r="AG22" t="e">
        <f t="shared" si="7"/>
        <v>#NUM!</v>
      </c>
      <c r="AH22" t="e">
        <f t="shared" si="8"/>
        <v>#NUM!</v>
      </c>
    </row>
    <row r="23" spans="3:34" ht="18">
      <c r="C23" s="111"/>
      <c r="I23">
        <v>22</v>
      </c>
      <c r="J23" s="83">
        <v>2433</v>
      </c>
      <c r="K23" s="83">
        <v>51.45350870198397</v>
      </c>
      <c r="L23" s="83"/>
      <c r="M23" s="83"/>
      <c r="AA23" t="e">
        <f t="shared" si="3"/>
        <v>#NUM!</v>
      </c>
      <c r="AB23" t="e">
        <f t="shared" si="4"/>
        <v>#NUM!</v>
      </c>
      <c r="AD23" t="e">
        <f t="shared" si="5"/>
        <v>#NUM!</v>
      </c>
      <c r="AE23" t="e">
        <f t="shared" si="6"/>
        <v>#NUM!</v>
      </c>
      <c r="AG23" t="e">
        <f t="shared" si="7"/>
        <v>#NUM!</v>
      </c>
      <c r="AH23" t="e">
        <f t="shared" si="8"/>
        <v>#NUM!</v>
      </c>
    </row>
    <row r="24" spans="3:34" ht="18">
      <c r="C24" s="111"/>
      <c r="I24">
        <v>23</v>
      </c>
      <c r="J24" s="83">
        <v>2057</v>
      </c>
      <c r="K24" s="83">
        <v>24.947312009335686</v>
      </c>
      <c r="L24" s="83"/>
      <c r="M24" s="83"/>
      <c r="AA24" t="e">
        <f t="shared" si="3"/>
        <v>#NUM!</v>
      </c>
      <c r="AB24" t="e">
        <f t="shared" si="4"/>
        <v>#NUM!</v>
      </c>
      <c r="AD24" t="e">
        <f t="shared" si="5"/>
        <v>#NUM!</v>
      </c>
      <c r="AE24" t="e">
        <f t="shared" si="6"/>
        <v>#NUM!</v>
      </c>
      <c r="AG24" t="e">
        <f t="shared" si="7"/>
        <v>#NUM!</v>
      </c>
      <c r="AH24" t="e">
        <f t="shared" si="8"/>
        <v>#NUM!</v>
      </c>
    </row>
    <row r="25" spans="3:34" ht="18">
      <c r="C25" s="111"/>
      <c r="I25">
        <v>24</v>
      </c>
      <c r="J25" s="83">
        <v>2840</v>
      </c>
      <c r="K25" s="83">
        <v>39.22022571414483</v>
      </c>
      <c r="L25" s="83"/>
      <c r="M25" s="83"/>
      <c r="AA25" t="e">
        <f t="shared" si="3"/>
        <v>#NUM!</v>
      </c>
      <c r="AB25" t="e">
        <f t="shared" si="4"/>
        <v>#NUM!</v>
      </c>
      <c r="AD25" t="e">
        <f t="shared" si="5"/>
        <v>#NUM!</v>
      </c>
      <c r="AE25" t="e">
        <f t="shared" si="6"/>
        <v>#NUM!</v>
      </c>
      <c r="AG25" t="e">
        <f t="shared" si="7"/>
        <v>#NUM!</v>
      </c>
      <c r="AH25" t="e">
        <f t="shared" si="8"/>
        <v>#NUM!</v>
      </c>
    </row>
    <row r="26" spans="3:34" ht="18">
      <c r="C26" s="111"/>
      <c r="I26">
        <v>25</v>
      </c>
      <c r="J26" s="83">
        <v>3365</v>
      </c>
      <c r="K26" s="83">
        <v>12.386922127752175</v>
      </c>
      <c r="L26" s="83"/>
      <c r="M26" s="83"/>
      <c r="AA26" t="e">
        <f t="shared" si="3"/>
        <v>#NUM!</v>
      </c>
      <c r="AB26" t="e">
        <f t="shared" si="4"/>
        <v>#NUM!</v>
      </c>
      <c r="AD26" t="e">
        <f t="shared" si="5"/>
        <v>#NUM!</v>
      </c>
      <c r="AE26" t="e">
        <f t="shared" si="6"/>
        <v>#NUM!</v>
      </c>
      <c r="AG26" t="e">
        <f t="shared" si="7"/>
        <v>#NUM!</v>
      </c>
      <c r="AH26" t="e">
        <f t="shared" si="8"/>
        <v>#NUM!</v>
      </c>
    </row>
    <row r="27" spans="3:34" ht="18">
      <c r="C27" s="111"/>
      <c r="I27">
        <v>26</v>
      </c>
      <c r="J27" s="83">
        <v>2251</v>
      </c>
      <c r="K27" s="83">
        <v>39.2934349491287</v>
      </c>
      <c r="L27" s="83"/>
      <c r="M27" s="83"/>
      <c r="AA27" t="e">
        <f t="shared" si="3"/>
        <v>#NUM!</v>
      </c>
      <c r="AB27" t="e">
        <f t="shared" si="4"/>
        <v>#NUM!</v>
      </c>
      <c r="AD27" t="e">
        <f t="shared" si="5"/>
        <v>#NUM!</v>
      </c>
      <c r="AE27" t="e">
        <f t="shared" si="6"/>
        <v>#NUM!</v>
      </c>
      <c r="AG27" t="e">
        <f t="shared" si="7"/>
        <v>#NUM!</v>
      </c>
      <c r="AH27" t="e">
        <f t="shared" si="8"/>
        <v>#NUM!</v>
      </c>
    </row>
    <row r="28" spans="3:34" ht="18">
      <c r="C28" s="111"/>
      <c r="I28">
        <v>27</v>
      </c>
      <c r="J28" s="83">
        <v>4024</v>
      </c>
      <c r="K28" s="83">
        <v>31.63405242361999</v>
      </c>
      <c r="L28" s="83"/>
      <c r="M28" s="83"/>
      <c r="AA28" t="e">
        <f t="shared" si="3"/>
        <v>#NUM!</v>
      </c>
      <c r="AB28" t="e">
        <f t="shared" si="4"/>
        <v>#NUM!</v>
      </c>
      <c r="AD28" t="e">
        <f t="shared" si="5"/>
        <v>#NUM!</v>
      </c>
      <c r="AE28" t="e">
        <f t="shared" si="6"/>
        <v>#NUM!</v>
      </c>
      <c r="AG28" t="e">
        <f t="shared" si="7"/>
        <v>#NUM!</v>
      </c>
      <c r="AH28" t="e">
        <f t="shared" si="8"/>
        <v>#NUM!</v>
      </c>
    </row>
    <row r="29" spans="3:34" ht="18">
      <c r="C29" s="111"/>
      <c r="I29">
        <v>28</v>
      </c>
      <c r="J29" s="83">
        <v>2135</v>
      </c>
      <c r="K29" s="83">
        <v>37.261010219003886</v>
      </c>
      <c r="L29" s="83"/>
      <c r="M29" s="83"/>
      <c r="AA29" t="e">
        <f t="shared" si="3"/>
        <v>#NUM!</v>
      </c>
      <c r="AB29" t="e">
        <f t="shared" si="4"/>
        <v>#NUM!</v>
      </c>
      <c r="AD29" t="e">
        <f t="shared" si="5"/>
        <v>#NUM!</v>
      </c>
      <c r="AE29" t="e">
        <f t="shared" si="6"/>
        <v>#NUM!</v>
      </c>
      <c r="AG29" t="e">
        <f t="shared" si="7"/>
        <v>#NUM!</v>
      </c>
      <c r="AH29" t="e">
        <f t="shared" si="8"/>
        <v>#NUM!</v>
      </c>
    </row>
    <row r="30" spans="3:34" ht="18">
      <c r="C30" s="111"/>
      <c r="I30">
        <v>29</v>
      </c>
      <c r="J30" s="83">
        <v>5436</v>
      </c>
      <c r="K30" s="83">
        <v>48.27226576808186</v>
      </c>
      <c r="L30" s="83"/>
      <c r="M30" s="83"/>
      <c r="AA30" t="e">
        <f t="shared" si="3"/>
        <v>#NUM!</v>
      </c>
      <c r="AB30" t="e">
        <f t="shared" si="4"/>
        <v>#NUM!</v>
      </c>
      <c r="AD30" t="e">
        <f t="shared" si="5"/>
        <v>#NUM!</v>
      </c>
      <c r="AE30" t="e">
        <f t="shared" si="6"/>
        <v>#NUM!</v>
      </c>
      <c r="AG30" t="e">
        <f t="shared" si="7"/>
        <v>#NUM!</v>
      </c>
      <c r="AH30" t="e">
        <f t="shared" si="8"/>
        <v>#NUM!</v>
      </c>
    </row>
    <row r="31" spans="3:34" ht="18">
      <c r="C31" s="111"/>
      <c r="I31">
        <v>30</v>
      </c>
      <c r="J31" s="83">
        <v>2431</v>
      </c>
      <c r="K31" s="83">
        <v>47.114688822687846</v>
      </c>
      <c r="L31" s="83"/>
      <c r="M31" s="83"/>
      <c r="AA31" t="e">
        <f t="shared" si="3"/>
        <v>#NUM!</v>
      </c>
      <c r="AB31" t="e">
        <f t="shared" si="4"/>
        <v>#NUM!</v>
      </c>
      <c r="AD31" t="e">
        <f t="shared" si="5"/>
        <v>#NUM!</v>
      </c>
      <c r="AE31" t="e">
        <f t="shared" si="6"/>
        <v>#NUM!</v>
      </c>
      <c r="AG31" t="e">
        <f t="shared" si="7"/>
        <v>#NUM!</v>
      </c>
      <c r="AH31" t="e">
        <f t="shared" si="8"/>
        <v>#NUM!</v>
      </c>
    </row>
    <row r="32" spans="3:34" ht="18">
      <c r="C32" s="111"/>
      <c r="I32">
        <v>31</v>
      </c>
      <c r="J32" s="83">
        <v>3647</v>
      </c>
      <c r="K32" s="83">
        <v>47.326669878865054</v>
      </c>
      <c r="L32" s="83"/>
      <c r="M32" s="83"/>
      <c r="AA32" t="e">
        <f t="shared" si="3"/>
        <v>#NUM!</v>
      </c>
      <c r="AB32" t="e">
        <f t="shared" si="4"/>
        <v>#NUM!</v>
      </c>
      <c r="AD32" t="e">
        <f t="shared" si="5"/>
        <v>#NUM!</v>
      </c>
      <c r="AE32" t="e">
        <f t="shared" si="6"/>
        <v>#NUM!</v>
      </c>
      <c r="AG32" t="e">
        <f t="shared" si="7"/>
        <v>#NUM!</v>
      </c>
      <c r="AH32" t="e">
        <f t="shared" si="8"/>
        <v>#NUM!</v>
      </c>
    </row>
    <row r="33" spans="3:34" ht="18">
      <c r="C33" s="111"/>
      <c r="I33">
        <v>32</v>
      </c>
      <c r="J33" s="83">
        <v>1972</v>
      </c>
      <c r="K33" s="83">
        <v>57.681408623111544</v>
      </c>
      <c r="L33" s="83"/>
      <c r="M33" s="83"/>
      <c r="AA33" t="e">
        <f t="shared" si="3"/>
        <v>#NUM!</v>
      </c>
      <c r="AB33" t="e">
        <f t="shared" si="4"/>
        <v>#NUM!</v>
      </c>
      <c r="AD33" t="e">
        <f t="shared" si="5"/>
        <v>#NUM!</v>
      </c>
      <c r="AE33" t="e">
        <f t="shared" si="6"/>
        <v>#NUM!</v>
      </c>
      <c r="AG33" t="e">
        <f t="shared" si="7"/>
        <v>#NUM!</v>
      </c>
      <c r="AH33" t="e">
        <f t="shared" si="8"/>
        <v>#NUM!</v>
      </c>
    </row>
    <row r="34" spans="3:34" ht="18">
      <c r="C34" s="111"/>
      <c r="I34">
        <v>33</v>
      </c>
      <c r="J34" s="83">
        <v>3310</v>
      </c>
      <c r="K34" s="83">
        <v>18.62995759149548</v>
      </c>
      <c r="L34" s="83"/>
      <c r="M34" s="83"/>
      <c r="AA34" t="e">
        <f t="shared" si="3"/>
        <v>#NUM!</v>
      </c>
      <c r="AB34" t="e">
        <f t="shared" si="4"/>
        <v>#NUM!</v>
      </c>
      <c r="AD34" t="e">
        <f t="shared" si="5"/>
        <v>#NUM!</v>
      </c>
      <c r="AE34" t="e">
        <f t="shared" si="6"/>
        <v>#NUM!</v>
      </c>
      <c r="AG34" t="e">
        <f t="shared" si="7"/>
        <v>#NUM!</v>
      </c>
      <c r="AH34" t="e">
        <f t="shared" si="8"/>
        <v>#NUM!</v>
      </c>
    </row>
    <row r="35" spans="3:34" ht="18">
      <c r="C35" s="111"/>
      <c r="I35">
        <v>34</v>
      </c>
      <c r="J35" s="83">
        <v>2494</v>
      </c>
      <c r="K35" s="83">
        <v>32.48719196271915</v>
      </c>
      <c r="L35" s="83"/>
      <c r="M35" s="83"/>
      <c r="AA35" t="e">
        <f t="shared" si="3"/>
        <v>#NUM!</v>
      </c>
      <c r="AB35" t="e">
        <f t="shared" si="4"/>
        <v>#NUM!</v>
      </c>
      <c r="AD35" t="e">
        <f t="shared" si="5"/>
        <v>#NUM!</v>
      </c>
      <c r="AE35" t="e">
        <f t="shared" si="6"/>
        <v>#NUM!</v>
      </c>
      <c r="AG35" t="e">
        <f t="shared" si="7"/>
        <v>#NUM!</v>
      </c>
      <c r="AH35" t="e">
        <f t="shared" si="8"/>
        <v>#NUM!</v>
      </c>
    </row>
    <row r="36" spans="3:34" ht="18">
      <c r="C36" s="111"/>
      <c r="I36">
        <v>35</v>
      </c>
      <c r="J36" s="83">
        <v>3116</v>
      </c>
      <c r="K36" s="83">
        <v>10.204039907120324</v>
      </c>
      <c r="L36" s="83"/>
      <c r="M36" s="83"/>
      <c r="AA36" t="e">
        <f t="shared" si="3"/>
        <v>#NUM!</v>
      </c>
      <c r="AB36" t="e">
        <f t="shared" si="4"/>
        <v>#NUM!</v>
      </c>
      <c r="AD36" t="e">
        <f t="shared" si="5"/>
        <v>#NUM!</v>
      </c>
      <c r="AE36" t="e">
        <f t="shared" si="6"/>
        <v>#NUM!</v>
      </c>
      <c r="AG36" t="e">
        <f t="shared" si="7"/>
        <v>#NUM!</v>
      </c>
      <c r="AH36" t="e">
        <f t="shared" si="8"/>
        <v>#NUM!</v>
      </c>
    </row>
    <row r="37" spans="3:34" ht="18">
      <c r="C37" s="111"/>
      <c r="I37" s="83"/>
      <c r="J37" s="83"/>
      <c r="L37" s="83"/>
      <c r="M37" s="83"/>
      <c r="AA37" t="e">
        <f t="shared" si="3"/>
        <v>#NUM!</v>
      </c>
      <c r="AB37" t="e">
        <f t="shared" si="4"/>
        <v>#NUM!</v>
      </c>
      <c r="AD37" t="e">
        <f t="shared" si="5"/>
        <v>#NUM!</v>
      </c>
      <c r="AE37" t="e">
        <f t="shared" si="6"/>
        <v>#NUM!</v>
      </c>
      <c r="AG37" t="e">
        <f t="shared" si="7"/>
        <v>#NUM!</v>
      </c>
      <c r="AH37" t="e">
        <f t="shared" si="8"/>
        <v>#NUM!</v>
      </c>
    </row>
    <row r="38" spans="3:34" ht="18">
      <c r="C38" s="111"/>
      <c r="I38" s="83"/>
      <c r="J38" s="83"/>
      <c r="L38" s="83"/>
      <c r="M38" s="83"/>
      <c r="AA38" t="e">
        <f t="shared" si="3"/>
        <v>#NUM!</v>
      </c>
      <c r="AB38" t="e">
        <f t="shared" si="4"/>
        <v>#NUM!</v>
      </c>
      <c r="AD38" t="e">
        <f t="shared" si="5"/>
        <v>#NUM!</v>
      </c>
      <c r="AE38" t="e">
        <f t="shared" si="6"/>
        <v>#NUM!</v>
      </c>
      <c r="AG38" t="e">
        <f t="shared" si="7"/>
        <v>#NUM!</v>
      </c>
      <c r="AH38" t="e">
        <f t="shared" si="8"/>
        <v>#NUM!</v>
      </c>
    </row>
    <row r="39" spans="3:34" ht="18">
      <c r="C39" s="111"/>
      <c r="I39" s="83"/>
      <c r="J39" s="83"/>
      <c r="L39" s="83"/>
      <c r="M39" s="83"/>
      <c r="AA39" t="e">
        <f t="shared" si="3"/>
        <v>#NUM!</v>
      </c>
      <c r="AB39" t="e">
        <f t="shared" si="4"/>
        <v>#NUM!</v>
      </c>
      <c r="AD39" t="e">
        <f t="shared" si="5"/>
        <v>#NUM!</v>
      </c>
      <c r="AE39" t="e">
        <f t="shared" si="6"/>
        <v>#NUM!</v>
      </c>
      <c r="AG39" t="e">
        <f t="shared" si="7"/>
        <v>#NUM!</v>
      </c>
      <c r="AH39" t="e">
        <f t="shared" si="8"/>
        <v>#NUM!</v>
      </c>
    </row>
    <row r="40" spans="3:34" ht="18">
      <c r="C40" s="111"/>
      <c r="I40" s="83"/>
      <c r="J40" s="83"/>
      <c r="L40" s="83"/>
      <c r="M40" s="83"/>
      <c r="AA40" t="e">
        <f t="shared" si="3"/>
        <v>#NUM!</v>
      </c>
      <c r="AB40" t="e">
        <f t="shared" si="4"/>
        <v>#NUM!</v>
      </c>
      <c r="AD40" t="e">
        <f t="shared" si="5"/>
        <v>#NUM!</v>
      </c>
      <c r="AE40" t="e">
        <f t="shared" si="6"/>
        <v>#NUM!</v>
      </c>
      <c r="AG40" t="e">
        <f t="shared" si="7"/>
        <v>#NUM!</v>
      </c>
      <c r="AH40" t="e">
        <f t="shared" si="8"/>
        <v>#NUM!</v>
      </c>
    </row>
    <row r="41" spans="3:34" ht="18">
      <c r="C41" s="111"/>
      <c r="L41" s="83"/>
      <c r="M41" s="83"/>
      <c r="AA41" t="e">
        <f t="shared" si="3"/>
        <v>#NUM!</v>
      </c>
      <c r="AB41" t="e">
        <f t="shared" si="4"/>
        <v>#NUM!</v>
      </c>
      <c r="AD41" t="e">
        <f t="shared" si="5"/>
        <v>#NUM!</v>
      </c>
      <c r="AE41" t="e">
        <f t="shared" si="6"/>
        <v>#NUM!</v>
      </c>
      <c r="AG41" t="e">
        <f t="shared" si="7"/>
        <v>#NUM!</v>
      </c>
      <c r="AH41" t="e">
        <f t="shared" si="8"/>
        <v>#NUM!</v>
      </c>
    </row>
    <row r="42" spans="3:34" ht="18">
      <c r="C42" s="111"/>
      <c r="AA42" t="e">
        <f t="shared" si="3"/>
        <v>#NUM!</v>
      </c>
      <c r="AB42" t="e">
        <f t="shared" si="4"/>
        <v>#NUM!</v>
      </c>
      <c r="AD42" t="e">
        <f t="shared" si="5"/>
        <v>#NUM!</v>
      </c>
      <c r="AE42" t="e">
        <f t="shared" si="6"/>
        <v>#NUM!</v>
      </c>
      <c r="AG42" t="e">
        <f t="shared" si="7"/>
        <v>#NUM!</v>
      </c>
      <c r="AH42" t="e">
        <f t="shared" si="8"/>
        <v>#NUM!</v>
      </c>
    </row>
    <row r="43" spans="3:34" ht="18">
      <c r="C43" s="111"/>
      <c r="AA43" t="e">
        <f t="shared" si="3"/>
        <v>#NUM!</v>
      </c>
      <c r="AB43" t="e">
        <f t="shared" si="4"/>
        <v>#NUM!</v>
      </c>
      <c r="AD43" t="e">
        <f t="shared" si="5"/>
        <v>#NUM!</v>
      </c>
      <c r="AE43" t="e">
        <f t="shared" si="6"/>
        <v>#NUM!</v>
      </c>
      <c r="AG43" t="e">
        <f t="shared" si="7"/>
        <v>#NUM!</v>
      </c>
      <c r="AH43" t="e">
        <f t="shared" si="8"/>
        <v>#NUM!</v>
      </c>
    </row>
    <row r="44" spans="3:34" ht="18">
      <c r="C44" s="111"/>
      <c r="AA44" t="e">
        <f t="shared" si="3"/>
        <v>#NUM!</v>
      </c>
      <c r="AB44" t="e">
        <f t="shared" si="4"/>
        <v>#NUM!</v>
      </c>
      <c r="AD44" t="e">
        <f t="shared" si="5"/>
        <v>#NUM!</v>
      </c>
      <c r="AE44" t="e">
        <f t="shared" si="6"/>
        <v>#NUM!</v>
      </c>
      <c r="AG44" t="e">
        <f t="shared" si="7"/>
        <v>#NUM!</v>
      </c>
      <c r="AH44" t="e">
        <f t="shared" si="8"/>
        <v>#NUM!</v>
      </c>
    </row>
    <row r="45" spans="3:34" ht="18">
      <c r="C45" s="111"/>
      <c r="AA45" t="e">
        <f t="shared" si="3"/>
        <v>#NUM!</v>
      </c>
      <c r="AB45" t="e">
        <f t="shared" si="4"/>
        <v>#NUM!</v>
      </c>
      <c r="AD45" t="e">
        <f t="shared" si="5"/>
        <v>#NUM!</v>
      </c>
      <c r="AE45" t="e">
        <f t="shared" si="6"/>
        <v>#NUM!</v>
      </c>
      <c r="AG45" t="e">
        <f t="shared" si="7"/>
        <v>#NUM!</v>
      </c>
      <c r="AH45" t="e">
        <f t="shared" si="8"/>
        <v>#NUM!</v>
      </c>
    </row>
    <row r="46" spans="3:34" ht="18">
      <c r="C46" s="111"/>
      <c r="AA46" t="e">
        <f t="shared" si="3"/>
        <v>#NUM!</v>
      </c>
      <c r="AB46" t="e">
        <f t="shared" si="4"/>
        <v>#NUM!</v>
      </c>
      <c r="AD46" t="e">
        <f t="shared" si="5"/>
        <v>#NUM!</v>
      </c>
      <c r="AE46" t="e">
        <f t="shared" si="6"/>
        <v>#NUM!</v>
      </c>
      <c r="AG46" t="e">
        <f t="shared" si="7"/>
        <v>#NUM!</v>
      </c>
      <c r="AH46" t="e">
        <f t="shared" si="8"/>
        <v>#NUM!</v>
      </c>
    </row>
    <row r="47" spans="3:34" ht="18">
      <c r="C47" s="111"/>
      <c r="AA47" t="e">
        <f t="shared" si="3"/>
        <v>#NUM!</v>
      </c>
      <c r="AB47" t="e">
        <f t="shared" si="4"/>
        <v>#NUM!</v>
      </c>
      <c r="AD47" t="e">
        <f t="shared" si="5"/>
        <v>#NUM!</v>
      </c>
      <c r="AE47" t="e">
        <f t="shared" si="6"/>
        <v>#NUM!</v>
      </c>
      <c r="AG47" t="e">
        <f t="shared" si="7"/>
        <v>#NUM!</v>
      </c>
      <c r="AH47" t="e">
        <f t="shared" si="8"/>
        <v>#NUM!</v>
      </c>
    </row>
    <row r="48" spans="3:34" ht="18">
      <c r="C48" s="111"/>
      <c r="AA48" t="e">
        <f t="shared" si="3"/>
        <v>#NUM!</v>
      </c>
      <c r="AB48" t="e">
        <f t="shared" si="4"/>
        <v>#NUM!</v>
      </c>
      <c r="AD48" t="e">
        <f t="shared" si="5"/>
        <v>#NUM!</v>
      </c>
      <c r="AE48" t="e">
        <f t="shared" si="6"/>
        <v>#NUM!</v>
      </c>
      <c r="AG48" t="e">
        <f t="shared" si="7"/>
        <v>#NUM!</v>
      </c>
      <c r="AH48" t="e">
        <f t="shared" si="8"/>
        <v>#NUM!</v>
      </c>
    </row>
    <row r="49" spans="3:34" ht="18">
      <c r="C49" s="111"/>
      <c r="AA49" t="e">
        <f t="shared" si="3"/>
        <v>#NUM!</v>
      </c>
      <c r="AB49" t="e">
        <f t="shared" si="4"/>
        <v>#NUM!</v>
      </c>
      <c r="AD49" t="e">
        <f t="shared" si="5"/>
        <v>#NUM!</v>
      </c>
      <c r="AE49" t="e">
        <f t="shared" si="6"/>
        <v>#NUM!</v>
      </c>
      <c r="AG49" t="e">
        <f t="shared" si="7"/>
        <v>#NUM!</v>
      </c>
      <c r="AH49" t="e">
        <f t="shared" si="8"/>
        <v>#NUM!</v>
      </c>
    </row>
    <row r="50" spans="3:34" ht="18">
      <c r="C50" s="111"/>
      <c r="AA50" t="e">
        <f t="shared" si="3"/>
        <v>#NUM!</v>
      </c>
      <c r="AB50" t="e">
        <f t="shared" si="4"/>
        <v>#NUM!</v>
      </c>
      <c r="AD50" t="e">
        <f t="shared" si="5"/>
        <v>#NUM!</v>
      </c>
      <c r="AE50" t="e">
        <f t="shared" si="6"/>
        <v>#NUM!</v>
      </c>
      <c r="AG50" t="e">
        <f t="shared" si="7"/>
        <v>#NUM!</v>
      </c>
      <c r="AH50" t="e">
        <f t="shared" si="8"/>
        <v>#NUM!</v>
      </c>
    </row>
    <row r="51" spans="3:34" ht="18">
      <c r="C51" s="111"/>
      <c r="AA51" t="e">
        <f t="shared" si="3"/>
        <v>#NUM!</v>
      </c>
      <c r="AB51" t="e">
        <f t="shared" si="4"/>
        <v>#NUM!</v>
      </c>
      <c r="AD51" t="e">
        <f t="shared" si="5"/>
        <v>#NUM!</v>
      </c>
      <c r="AE51" t="e">
        <f t="shared" si="6"/>
        <v>#NUM!</v>
      </c>
      <c r="AG51" t="e">
        <f t="shared" si="7"/>
        <v>#NUM!</v>
      </c>
      <c r="AH51" t="e">
        <f t="shared" si="8"/>
        <v>#NUM!</v>
      </c>
    </row>
    <row r="52" spans="3:34" ht="18">
      <c r="C52" s="111"/>
      <c r="AA52" t="e">
        <f t="shared" si="3"/>
        <v>#NUM!</v>
      </c>
      <c r="AB52" t="e">
        <f t="shared" si="4"/>
        <v>#NUM!</v>
      </c>
      <c r="AD52" t="e">
        <f t="shared" si="5"/>
        <v>#NUM!</v>
      </c>
      <c r="AE52" t="e">
        <f t="shared" si="6"/>
        <v>#NUM!</v>
      </c>
      <c r="AG52" t="e">
        <f t="shared" si="7"/>
        <v>#NUM!</v>
      </c>
      <c r="AH52" t="e">
        <f t="shared" si="8"/>
        <v>#NUM!</v>
      </c>
    </row>
    <row r="53" spans="3:34" ht="18">
      <c r="C53" s="111"/>
      <c r="AA53" t="e">
        <f t="shared" si="3"/>
        <v>#NUM!</v>
      </c>
      <c r="AB53" t="e">
        <f t="shared" si="4"/>
        <v>#NUM!</v>
      </c>
      <c r="AD53" t="e">
        <f t="shared" si="5"/>
        <v>#NUM!</v>
      </c>
      <c r="AE53" t="e">
        <f t="shared" si="6"/>
        <v>#NUM!</v>
      </c>
      <c r="AG53" t="e">
        <f t="shared" si="7"/>
        <v>#NUM!</v>
      </c>
      <c r="AH53" t="e">
        <f t="shared" si="8"/>
        <v>#NUM!</v>
      </c>
    </row>
    <row r="54" spans="3:34" ht="18">
      <c r="C54" s="111"/>
      <c r="AA54" t="e">
        <f t="shared" si="3"/>
        <v>#NUM!</v>
      </c>
      <c r="AB54" t="e">
        <f t="shared" si="4"/>
        <v>#NUM!</v>
      </c>
      <c r="AD54" t="e">
        <f t="shared" si="5"/>
        <v>#NUM!</v>
      </c>
      <c r="AE54" t="e">
        <f t="shared" si="6"/>
        <v>#NUM!</v>
      </c>
      <c r="AG54" t="e">
        <f t="shared" si="7"/>
        <v>#NUM!</v>
      </c>
      <c r="AH54" t="e">
        <f t="shared" si="8"/>
        <v>#NUM!</v>
      </c>
    </row>
    <row r="55" spans="3:34" ht="18">
      <c r="C55" s="111"/>
      <c r="AA55" t="e">
        <f t="shared" si="3"/>
        <v>#NUM!</v>
      </c>
      <c r="AB55" t="e">
        <f t="shared" si="4"/>
        <v>#NUM!</v>
      </c>
      <c r="AD55" t="e">
        <f t="shared" si="5"/>
        <v>#NUM!</v>
      </c>
      <c r="AE55" t="e">
        <f t="shared" si="6"/>
        <v>#NUM!</v>
      </c>
      <c r="AG55" t="e">
        <f t="shared" si="7"/>
        <v>#NUM!</v>
      </c>
      <c r="AH55" t="e">
        <f t="shared" si="8"/>
        <v>#NUM!</v>
      </c>
    </row>
    <row r="56" spans="3:34" ht="18">
      <c r="C56" s="111"/>
      <c r="AA56" t="e">
        <f t="shared" si="3"/>
        <v>#NUM!</v>
      </c>
      <c r="AB56" t="e">
        <f t="shared" si="4"/>
        <v>#NUM!</v>
      </c>
      <c r="AD56" t="e">
        <f t="shared" si="5"/>
        <v>#NUM!</v>
      </c>
      <c r="AE56" t="e">
        <f t="shared" si="6"/>
        <v>#NUM!</v>
      </c>
      <c r="AG56" t="e">
        <f t="shared" si="7"/>
        <v>#NUM!</v>
      </c>
      <c r="AH56" t="e">
        <f t="shared" si="8"/>
        <v>#NUM!</v>
      </c>
    </row>
    <row r="57" spans="3:34" ht="18">
      <c r="C57" s="111"/>
      <c r="AA57" t="e">
        <f t="shared" si="3"/>
        <v>#NUM!</v>
      </c>
      <c r="AB57" t="e">
        <f t="shared" si="4"/>
        <v>#NUM!</v>
      </c>
      <c r="AD57" t="e">
        <f t="shared" si="5"/>
        <v>#NUM!</v>
      </c>
      <c r="AE57" t="e">
        <f t="shared" si="6"/>
        <v>#NUM!</v>
      </c>
      <c r="AG57" t="e">
        <f t="shared" si="7"/>
        <v>#NUM!</v>
      </c>
      <c r="AH57" t="e">
        <f t="shared" si="8"/>
        <v>#NUM!</v>
      </c>
    </row>
    <row r="58" spans="3:34" ht="18">
      <c r="C58" s="111"/>
      <c r="AA58" t="e">
        <f t="shared" si="3"/>
        <v>#NUM!</v>
      </c>
      <c r="AB58" t="e">
        <f t="shared" si="4"/>
        <v>#NUM!</v>
      </c>
      <c r="AD58" t="e">
        <f t="shared" si="5"/>
        <v>#NUM!</v>
      </c>
      <c r="AE58" t="e">
        <f t="shared" si="6"/>
        <v>#NUM!</v>
      </c>
      <c r="AG58" t="e">
        <f t="shared" si="7"/>
        <v>#NUM!</v>
      </c>
      <c r="AH58" t="e">
        <f t="shared" si="8"/>
        <v>#NUM!</v>
      </c>
    </row>
    <row r="59" spans="3:34" ht="18">
      <c r="C59" s="111"/>
      <c r="AA59" t="e">
        <f t="shared" si="3"/>
        <v>#NUM!</v>
      </c>
      <c r="AB59" t="e">
        <f t="shared" si="4"/>
        <v>#NUM!</v>
      </c>
      <c r="AD59" t="e">
        <f t="shared" si="5"/>
        <v>#NUM!</v>
      </c>
      <c r="AE59" t="e">
        <f t="shared" si="6"/>
        <v>#NUM!</v>
      </c>
      <c r="AG59" t="e">
        <f t="shared" si="7"/>
        <v>#NUM!</v>
      </c>
      <c r="AH59" t="e">
        <f t="shared" si="8"/>
        <v>#NUM!</v>
      </c>
    </row>
    <row r="60" spans="3:34" ht="18">
      <c r="C60" s="111"/>
      <c r="AA60" t="e">
        <f t="shared" si="3"/>
        <v>#NUM!</v>
      </c>
      <c r="AB60" t="e">
        <f t="shared" si="4"/>
        <v>#NUM!</v>
      </c>
      <c r="AD60" t="e">
        <f t="shared" si="5"/>
        <v>#NUM!</v>
      </c>
      <c r="AE60" t="e">
        <f t="shared" si="6"/>
        <v>#NUM!</v>
      </c>
      <c r="AG60" t="e">
        <f t="shared" si="7"/>
        <v>#NUM!</v>
      </c>
      <c r="AH60" t="e">
        <f t="shared" si="8"/>
        <v>#NUM!</v>
      </c>
    </row>
    <row r="61" spans="3:34" ht="18">
      <c r="C61" s="111"/>
      <c r="AA61" t="e">
        <f t="shared" si="3"/>
        <v>#NUM!</v>
      </c>
      <c r="AB61" t="e">
        <f t="shared" si="4"/>
        <v>#NUM!</v>
      </c>
      <c r="AD61" t="e">
        <f t="shared" si="5"/>
        <v>#NUM!</v>
      </c>
      <c r="AE61" t="e">
        <f t="shared" si="6"/>
        <v>#NUM!</v>
      </c>
      <c r="AG61" t="e">
        <f t="shared" si="7"/>
        <v>#NUM!</v>
      </c>
      <c r="AH61" t="e">
        <f t="shared" si="8"/>
        <v>#NUM!</v>
      </c>
    </row>
    <row r="62" spans="3:34" ht="18">
      <c r="C62" s="111"/>
      <c r="AA62" t="e">
        <f t="shared" si="3"/>
        <v>#NUM!</v>
      </c>
      <c r="AB62" t="e">
        <f t="shared" si="4"/>
        <v>#NUM!</v>
      </c>
      <c r="AD62" t="e">
        <f t="shared" si="5"/>
        <v>#NUM!</v>
      </c>
      <c r="AE62" t="e">
        <f t="shared" si="6"/>
        <v>#NUM!</v>
      </c>
      <c r="AG62" t="e">
        <f t="shared" si="7"/>
        <v>#NUM!</v>
      </c>
      <c r="AH62" t="e">
        <f t="shared" si="8"/>
        <v>#NUM!</v>
      </c>
    </row>
    <row r="63" spans="3:34" ht="18">
      <c r="C63" s="111"/>
      <c r="AA63" t="e">
        <f t="shared" si="3"/>
        <v>#NUM!</v>
      </c>
      <c r="AB63" t="e">
        <f t="shared" si="4"/>
        <v>#NUM!</v>
      </c>
      <c r="AD63" t="e">
        <f t="shared" si="5"/>
        <v>#NUM!</v>
      </c>
      <c r="AE63" t="e">
        <f t="shared" si="6"/>
        <v>#NUM!</v>
      </c>
      <c r="AG63" t="e">
        <f t="shared" si="7"/>
        <v>#NUM!</v>
      </c>
      <c r="AH63" t="e">
        <f t="shared" si="8"/>
        <v>#NUM!</v>
      </c>
    </row>
    <row r="64" spans="3:34" ht="18">
      <c r="C64" s="111"/>
      <c r="AA64" t="e">
        <f t="shared" si="3"/>
        <v>#NUM!</v>
      </c>
      <c r="AB64" t="e">
        <f t="shared" si="4"/>
        <v>#NUM!</v>
      </c>
      <c r="AD64" t="e">
        <f t="shared" si="5"/>
        <v>#NUM!</v>
      </c>
      <c r="AE64" t="e">
        <f t="shared" si="6"/>
        <v>#NUM!</v>
      </c>
      <c r="AG64" t="e">
        <f t="shared" si="7"/>
        <v>#NUM!</v>
      </c>
      <c r="AH64" t="e">
        <f t="shared" si="8"/>
        <v>#NUM!</v>
      </c>
    </row>
    <row r="65" spans="3:34" ht="18">
      <c r="C65" s="111"/>
      <c r="AA65" t="e">
        <f t="shared" si="3"/>
        <v>#NUM!</v>
      </c>
      <c r="AB65" t="e">
        <f t="shared" si="4"/>
        <v>#NUM!</v>
      </c>
      <c r="AD65" t="e">
        <f t="shared" si="5"/>
        <v>#NUM!</v>
      </c>
      <c r="AE65" t="e">
        <f t="shared" si="6"/>
        <v>#NUM!</v>
      </c>
      <c r="AG65" t="e">
        <f t="shared" si="7"/>
        <v>#NUM!</v>
      </c>
      <c r="AH65" t="e">
        <f t="shared" si="8"/>
        <v>#NUM!</v>
      </c>
    </row>
    <row r="66" spans="3:34" ht="18">
      <c r="C66" s="111"/>
      <c r="AA66" t="e">
        <f t="shared" si="3"/>
        <v>#NUM!</v>
      </c>
      <c r="AB66" t="e">
        <f t="shared" si="4"/>
        <v>#NUM!</v>
      </c>
      <c r="AD66" t="e">
        <f t="shared" si="5"/>
        <v>#NUM!</v>
      </c>
      <c r="AE66" t="e">
        <f t="shared" si="6"/>
        <v>#NUM!</v>
      </c>
      <c r="AG66" t="e">
        <f t="shared" si="7"/>
        <v>#NUM!</v>
      </c>
      <c r="AH66" t="e">
        <f t="shared" si="8"/>
        <v>#NUM!</v>
      </c>
    </row>
    <row r="67" spans="3:34" ht="18">
      <c r="C67" s="111"/>
      <c r="AA67" t="e">
        <f t="shared" si="3"/>
        <v>#NUM!</v>
      </c>
      <c r="AB67" t="e">
        <f t="shared" si="4"/>
        <v>#NUM!</v>
      </c>
      <c r="AD67" t="e">
        <f t="shared" si="5"/>
        <v>#NUM!</v>
      </c>
      <c r="AE67" t="e">
        <f t="shared" si="6"/>
        <v>#NUM!</v>
      </c>
      <c r="AG67" t="e">
        <f t="shared" si="7"/>
        <v>#NUM!</v>
      </c>
      <c r="AH67" t="e">
        <f t="shared" si="8"/>
        <v>#NUM!</v>
      </c>
    </row>
    <row r="68" spans="3:34" ht="18">
      <c r="C68" s="111"/>
      <c r="AA68" t="e">
        <f t="shared" si="3"/>
        <v>#NUM!</v>
      </c>
      <c r="AB68" t="e">
        <f t="shared" si="4"/>
        <v>#NUM!</v>
      </c>
      <c r="AD68" t="e">
        <f t="shared" si="5"/>
        <v>#NUM!</v>
      </c>
      <c r="AE68" t="e">
        <f t="shared" si="6"/>
        <v>#NUM!</v>
      </c>
      <c r="AG68" t="e">
        <f t="shared" si="7"/>
        <v>#NUM!</v>
      </c>
      <c r="AH68" t="e">
        <f t="shared" si="8"/>
        <v>#NUM!</v>
      </c>
    </row>
    <row r="69" spans="3:34" ht="18">
      <c r="C69" s="111"/>
      <c r="AA69" t="e">
        <f t="shared" si="3"/>
        <v>#NUM!</v>
      </c>
      <c r="AB69" t="e">
        <f t="shared" si="4"/>
        <v>#NUM!</v>
      </c>
      <c r="AD69" t="e">
        <f t="shared" si="5"/>
        <v>#NUM!</v>
      </c>
      <c r="AE69" t="e">
        <f t="shared" si="6"/>
        <v>#NUM!</v>
      </c>
      <c r="AG69" t="e">
        <f t="shared" si="7"/>
        <v>#NUM!</v>
      </c>
      <c r="AH69" t="e">
        <f t="shared" si="8"/>
        <v>#NUM!</v>
      </c>
    </row>
    <row r="70" spans="3:34" ht="18">
      <c r="C70" s="112"/>
      <c r="AA70" t="e">
        <f t="shared" si="3"/>
        <v>#NUM!</v>
      </c>
      <c r="AB70" t="e">
        <f t="shared" si="4"/>
        <v>#NUM!</v>
      </c>
      <c r="AD70" t="e">
        <f t="shared" si="5"/>
        <v>#NUM!</v>
      </c>
      <c r="AE70" t="e">
        <f t="shared" si="6"/>
        <v>#NUM!</v>
      </c>
      <c r="AG70" t="e">
        <f t="shared" si="7"/>
        <v>#NUM!</v>
      </c>
      <c r="AH70" t="e">
        <f t="shared" si="8"/>
        <v>#NUM!</v>
      </c>
    </row>
    <row r="71" spans="3:34" ht="18">
      <c r="C71" s="112"/>
      <c r="AA71" t="e">
        <f t="shared" si="3"/>
        <v>#NUM!</v>
      </c>
      <c r="AB71" t="e">
        <f t="shared" si="4"/>
        <v>#NUM!</v>
      </c>
      <c r="AD71" t="e">
        <f t="shared" si="5"/>
        <v>#NUM!</v>
      </c>
      <c r="AE71" t="e">
        <f t="shared" si="6"/>
        <v>#NUM!</v>
      </c>
      <c r="AG71" t="e">
        <f t="shared" si="7"/>
        <v>#NUM!</v>
      </c>
      <c r="AH71" t="e">
        <f t="shared" si="8"/>
        <v>#NUM!</v>
      </c>
    </row>
    <row r="72" spans="3:34" ht="18">
      <c r="C72" s="112"/>
      <c r="AA72" t="e">
        <f t="shared" si="3"/>
        <v>#NUM!</v>
      </c>
      <c r="AB72" t="e">
        <f t="shared" si="4"/>
        <v>#NUM!</v>
      </c>
      <c r="AD72" t="e">
        <f t="shared" si="5"/>
        <v>#NUM!</v>
      </c>
      <c r="AE72" t="e">
        <f t="shared" si="6"/>
        <v>#NUM!</v>
      </c>
      <c r="AG72" t="e">
        <f t="shared" si="7"/>
        <v>#NUM!</v>
      </c>
      <c r="AH72" t="e">
        <f t="shared" si="8"/>
        <v>#NUM!</v>
      </c>
    </row>
    <row r="73" spans="3:34" ht="18">
      <c r="C73" s="112"/>
      <c r="AA73" t="e">
        <f t="shared" si="3"/>
        <v>#NUM!</v>
      </c>
      <c r="AB73" t="e">
        <f t="shared" si="4"/>
        <v>#NUM!</v>
      </c>
      <c r="AD73" t="e">
        <f t="shared" si="5"/>
        <v>#NUM!</v>
      </c>
      <c r="AE73" t="e">
        <f t="shared" si="6"/>
        <v>#NUM!</v>
      </c>
      <c r="AG73" t="e">
        <f t="shared" si="7"/>
        <v>#NUM!</v>
      </c>
      <c r="AH73" t="e">
        <f t="shared" si="8"/>
        <v>#NUM!</v>
      </c>
    </row>
    <row r="74" spans="3:34" ht="18">
      <c r="C74" s="113"/>
      <c r="AA74" t="e">
        <f t="shared" si="3"/>
        <v>#NUM!</v>
      </c>
      <c r="AB74" t="e">
        <f t="shared" si="4"/>
        <v>#NUM!</v>
      </c>
      <c r="AD74" t="e">
        <f t="shared" si="5"/>
        <v>#NUM!</v>
      </c>
      <c r="AE74" t="e">
        <f t="shared" si="6"/>
        <v>#NUM!</v>
      </c>
      <c r="AG74" t="e">
        <f t="shared" si="7"/>
        <v>#NUM!</v>
      </c>
      <c r="AH74" t="e">
        <f t="shared" si="8"/>
        <v>#NUM!</v>
      </c>
    </row>
    <row r="75" spans="3:34" ht="18">
      <c r="C75" s="113"/>
      <c r="AA75" t="e">
        <f t="shared" si="3"/>
        <v>#NUM!</v>
      </c>
      <c r="AB75" t="e">
        <f t="shared" si="4"/>
        <v>#NUM!</v>
      </c>
      <c r="AD75" t="e">
        <f t="shared" si="5"/>
        <v>#NUM!</v>
      </c>
      <c r="AE75" t="e">
        <f t="shared" si="6"/>
        <v>#NUM!</v>
      </c>
      <c r="AG75" t="e">
        <f t="shared" si="7"/>
        <v>#NUM!</v>
      </c>
      <c r="AH75" t="e">
        <f t="shared" si="8"/>
        <v>#NUM!</v>
      </c>
    </row>
    <row r="76" spans="3:34" ht="18">
      <c r="C76" s="113"/>
      <c r="AA76" t="e">
        <f t="shared" si="3"/>
        <v>#NUM!</v>
      </c>
      <c r="AB76" t="e">
        <f t="shared" si="4"/>
        <v>#NUM!</v>
      </c>
      <c r="AD76" t="e">
        <f t="shared" si="5"/>
        <v>#NUM!</v>
      </c>
      <c r="AE76" t="e">
        <f t="shared" si="6"/>
        <v>#NUM!</v>
      </c>
      <c r="AG76" t="e">
        <f t="shared" si="7"/>
        <v>#NUM!</v>
      </c>
      <c r="AH76" t="e">
        <f t="shared" si="8"/>
        <v>#NUM!</v>
      </c>
    </row>
    <row r="77" spans="3:34" ht="18">
      <c r="C77" s="113"/>
      <c r="AA77" t="e">
        <f aca="true" t="shared" si="9" ref="AA77:AA112">$Z$12/100*(ROW(AA77)-12)</f>
        <v>#NUM!</v>
      </c>
      <c r="AB77" t="e">
        <f aca="true" t="shared" si="10" ref="AB77:AB112">NORMDIST(AA77,$E$4,$E$6,FALSE)</f>
        <v>#NUM!</v>
      </c>
      <c r="AD77" t="e">
        <f aca="true" t="shared" si="11" ref="AD77:AD112">$AC$12/100*(ROW(AD77)-12)</f>
        <v>#NUM!</v>
      </c>
      <c r="AE77" t="e">
        <f aca="true" t="shared" si="12" ref="AE77:AE112">GAMMADIST(AD77,$F$14,$F$16,FALSE)</f>
        <v>#NUM!</v>
      </c>
      <c r="AG77" t="e">
        <f aca="true" t="shared" si="13" ref="AG77:AG112">$AF$12/100*(ROW(AG77)-12)</f>
        <v>#NUM!</v>
      </c>
      <c r="AH77" t="e">
        <f aca="true" t="shared" si="14" ref="AH77:AH112">NORMDIST(AG77,$G$4,$G$6,FALSE)</f>
        <v>#NUM!</v>
      </c>
    </row>
    <row r="78" spans="3:34" ht="18">
      <c r="C78" s="113"/>
      <c r="AA78" t="e">
        <f t="shared" si="9"/>
        <v>#NUM!</v>
      </c>
      <c r="AB78" t="e">
        <f t="shared" si="10"/>
        <v>#NUM!</v>
      </c>
      <c r="AD78" t="e">
        <f t="shared" si="11"/>
        <v>#NUM!</v>
      </c>
      <c r="AE78" t="e">
        <f t="shared" si="12"/>
        <v>#NUM!</v>
      </c>
      <c r="AG78" t="e">
        <f t="shared" si="13"/>
        <v>#NUM!</v>
      </c>
      <c r="AH78" t="e">
        <f t="shared" si="14"/>
        <v>#NUM!</v>
      </c>
    </row>
    <row r="79" spans="3:34" ht="18">
      <c r="C79" s="113"/>
      <c r="AA79" t="e">
        <f t="shared" si="9"/>
        <v>#NUM!</v>
      </c>
      <c r="AB79" t="e">
        <f t="shared" si="10"/>
        <v>#NUM!</v>
      </c>
      <c r="AD79" t="e">
        <f t="shared" si="11"/>
        <v>#NUM!</v>
      </c>
      <c r="AE79" t="e">
        <f t="shared" si="12"/>
        <v>#NUM!</v>
      </c>
      <c r="AG79" t="e">
        <f t="shared" si="13"/>
        <v>#NUM!</v>
      </c>
      <c r="AH79" t="e">
        <f t="shared" si="14"/>
        <v>#NUM!</v>
      </c>
    </row>
    <row r="80" spans="3:34" ht="18">
      <c r="C80" s="113"/>
      <c r="AA80" t="e">
        <f t="shared" si="9"/>
        <v>#NUM!</v>
      </c>
      <c r="AB80" t="e">
        <f t="shared" si="10"/>
        <v>#NUM!</v>
      </c>
      <c r="AD80" t="e">
        <f t="shared" si="11"/>
        <v>#NUM!</v>
      </c>
      <c r="AE80" t="e">
        <f t="shared" si="12"/>
        <v>#NUM!</v>
      </c>
      <c r="AG80" t="e">
        <f t="shared" si="13"/>
        <v>#NUM!</v>
      </c>
      <c r="AH80" t="e">
        <f t="shared" si="14"/>
        <v>#NUM!</v>
      </c>
    </row>
    <row r="81" spans="3:34" ht="18">
      <c r="C81" s="113"/>
      <c r="AA81" t="e">
        <f t="shared" si="9"/>
        <v>#NUM!</v>
      </c>
      <c r="AB81" t="e">
        <f t="shared" si="10"/>
        <v>#NUM!</v>
      </c>
      <c r="AD81" t="e">
        <f t="shared" si="11"/>
        <v>#NUM!</v>
      </c>
      <c r="AE81" t="e">
        <f t="shared" si="12"/>
        <v>#NUM!</v>
      </c>
      <c r="AG81" t="e">
        <f t="shared" si="13"/>
        <v>#NUM!</v>
      </c>
      <c r="AH81" t="e">
        <f t="shared" si="14"/>
        <v>#NUM!</v>
      </c>
    </row>
    <row r="82" spans="3:34" ht="18">
      <c r="C82" s="113"/>
      <c r="AA82" t="e">
        <f t="shared" si="9"/>
        <v>#NUM!</v>
      </c>
      <c r="AB82" t="e">
        <f t="shared" si="10"/>
        <v>#NUM!</v>
      </c>
      <c r="AD82" t="e">
        <f t="shared" si="11"/>
        <v>#NUM!</v>
      </c>
      <c r="AE82" t="e">
        <f t="shared" si="12"/>
        <v>#NUM!</v>
      </c>
      <c r="AG82" t="e">
        <f t="shared" si="13"/>
        <v>#NUM!</v>
      </c>
      <c r="AH82" t="e">
        <f t="shared" si="14"/>
        <v>#NUM!</v>
      </c>
    </row>
    <row r="83" spans="3:34" ht="18">
      <c r="C83" s="113"/>
      <c r="AA83" t="e">
        <f t="shared" si="9"/>
        <v>#NUM!</v>
      </c>
      <c r="AB83" t="e">
        <f t="shared" si="10"/>
        <v>#NUM!</v>
      </c>
      <c r="AD83" t="e">
        <f t="shared" si="11"/>
        <v>#NUM!</v>
      </c>
      <c r="AE83" t="e">
        <f t="shared" si="12"/>
        <v>#NUM!</v>
      </c>
      <c r="AG83" t="e">
        <f t="shared" si="13"/>
        <v>#NUM!</v>
      </c>
      <c r="AH83" t="e">
        <f t="shared" si="14"/>
        <v>#NUM!</v>
      </c>
    </row>
    <row r="84" spans="3:34" ht="18">
      <c r="C84" s="113"/>
      <c r="AA84" t="e">
        <f t="shared" si="9"/>
        <v>#NUM!</v>
      </c>
      <c r="AB84" t="e">
        <f t="shared" si="10"/>
        <v>#NUM!</v>
      </c>
      <c r="AD84" t="e">
        <f t="shared" si="11"/>
        <v>#NUM!</v>
      </c>
      <c r="AE84" t="e">
        <f t="shared" si="12"/>
        <v>#NUM!</v>
      </c>
      <c r="AG84" t="e">
        <f t="shared" si="13"/>
        <v>#NUM!</v>
      </c>
      <c r="AH84" t="e">
        <f t="shared" si="14"/>
        <v>#NUM!</v>
      </c>
    </row>
    <row r="85" spans="3:34" ht="18">
      <c r="C85" s="113"/>
      <c r="AA85" t="e">
        <f t="shared" si="9"/>
        <v>#NUM!</v>
      </c>
      <c r="AB85" t="e">
        <f t="shared" si="10"/>
        <v>#NUM!</v>
      </c>
      <c r="AD85" t="e">
        <f t="shared" si="11"/>
        <v>#NUM!</v>
      </c>
      <c r="AE85" t="e">
        <f t="shared" si="12"/>
        <v>#NUM!</v>
      </c>
      <c r="AG85" t="e">
        <f t="shared" si="13"/>
        <v>#NUM!</v>
      </c>
      <c r="AH85" t="e">
        <f t="shared" si="14"/>
        <v>#NUM!</v>
      </c>
    </row>
    <row r="86" spans="3:34" ht="18">
      <c r="C86" s="113"/>
      <c r="AA86" t="e">
        <f t="shared" si="9"/>
        <v>#NUM!</v>
      </c>
      <c r="AB86" t="e">
        <f t="shared" si="10"/>
        <v>#NUM!</v>
      </c>
      <c r="AD86" t="e">
        <f t="shared" si="11"/>
        <v>#NUM!</v>
      </c>
      <c r="AE86" t="e">
        <f t="shared" si="12"/>
        <v>#NUM!</v>
      </c>
      <c r="AG86" t="e">
        <f t="shared" si="13"/>
        <v>#NUM!</v>
      </c>
      <c r="AH86" t="e">
        <f t="shared" si="14"/>
        <v>#NUM!</v>
      </c>
    </row>
    <row r="87" spans="3:34" ht="18">
      <c r="C87" s="113"/>
      <c r="AA87" t="e">
        <f t="shared" si="9"/>
        <v>#NUM!</v>
      </c>
      <c r="AB87" t="e">
        <f t="shared" si="10"/>
        <v>#NUM!</v>
      </c>
      <c r="AD87" t="e">
        <f t="shared" si="11"/>
        <v>#NUM!</v>
      </c>
      <c r="AE87" t="e">
        <f t="shared" si="12"/>
        <v>#NUM!</v>
      </c>
      <c r="AG87" t="e">
        <f t="shared" si="13"/>
        <v>#NUM!</v>
      </c>
      <c r="AH87" t="e">
        <f t="shared" si="14"/>
        <v>#NUM!</v>
      </c>
    </row>
    <row r="88" spans="3:34" ht="18">
      <c r="C88" s="113"/>
      <c r="AA88" t="e">
        <f t="shared" si="9"/>
        <v>#NUM!</v>
      </c>
      <c r="AB88" t="e">
        <f t="shared" si="10"/>
        <v>#NUM!</v>
      </c>
      <c r="AD88" t="e">
        <f t="shared" si="11"/>
        <v>#NUM!</v>
      </c>
      <c r="AE88" t="e">
        <f t="shared" si="12"/>
        <v>#NUM!</v>
      </c>
      <c r="AG88" t="e">
        <f t="shared" si="13"/>
        <v>#NUM!</v>
      </c>
      <c r="AH88" t="e">
        <f t="shared" si="14"/>
        <v>#NUM!</v>
      </c>
    </row>
    <row r="89" spans="3:34" ht="18">
      <c r="C89" s="113"/>
      <c r="AA89" t="e">
        <f t="shared" si="9"/>
        <v>#NUM!</v>
      </c>
      <c r="AB89" t="e">
        <f t="shared" si="10"/>
        <v>#NUM!</v>
      </c>
      <c r="AD89" t="e">
        <f t="shared" si="11"/>
        <v>#NUM!</v>
      </c>
      <c r="AE89" t="e">
        <f t="shared" si="12"/>
        <v>#NUM!</v>
      </c>
      <c r="AG89" t="e">
        <f t="shared" si="13"/>
        <v>#NUM!</v>
      </c>
      <c r="AH89" t="e">
        <f t="shared" si="14"/>
        <v>#NUM!</v>
      </c>
    </row>
    <row r="90" spans="3:34" ht="18">
      <c r="C90" s="113"/>
      <c r="AA90" t="e">
        <f t="shared" si="9"/>
        <v>#NUM!</v>
      </c>
      <c r="AB90" t="e">
        <f t="shared" si="10"/>
        <v>#NUM!</v>
      </c>
      <c r="AD90" t="e">
        <f t="shared" si="11"/>
        <v>#NUM!</v>
      </c>
      <c r="AE90" t="e">
        <f t="shared" si="12"/>
        <v>#NUM!</v>
      </c>
      <c r="AG90" t="e">
        <f t="shared" si="13"/>
        <v>#NUM!</v>
      </c>
      <c r="AH90" t="e">
        <f t="shared" si="14"/>
        <v>#NUM!</v>
      </c>
    </row>
    <row r="91" spans="3:34" ht="18">
      <c r="C91" s="113"/>
      <c r="AA91" t="e">
        <f t="shared" si="9"/>
        <v>#NUM!</v>
      </c>
      <c r="AB91" t="e">
        <f t="shared" si="10"/>
        <v>#NUM!</v>
      </c>
      <c r="AD91" t="e">
        <f t="shared" si="11"/>
        <v>#NUM!</v>
      </c>
      <c r="AE91" t="e">
        <f t="shared" si="12"/>
        <v>#NUM!</v>
      </c>
      <c r="AG91" t="e">
        <f t="shared" si="13"/>
        <v>#NUM!</v>
      </c>
      <c r="AH91" t="e">
        <f t="shared" si="14"/>
        <v>#NUM!</v>
      </c>
    </row>
    <row r="92" spans="3:34" ht="18">
      <c r="C92" s="113"/>
      <c r="AA92" t="e">
        <f t="shared" si="9"/>
        <v>#NUM!</v>
      </c>
      <c r="AB92" t="e">
        <f t="shared" si="10"/>
        <v>#NUM!</v>
      </c>
      <c r="AD92" t="e">
        <f t="shared" si="11"/>
        <v>#NUM!</v>
      </c>
      <c r="AE92" t="e">
        <f t="shared" si="12"/>
        <v>#NUM!</v>
      </c>
      <c r="AG92" t="e">
        <f t="shared" si="13"/>
        <v>#NUM!</v>
      </c>
      <c r="AH92" t="e">
        <f t="shared" si="14"/>
        <v>#NUM!</v>
      </c>
    </row>
    <row r="93" spans="3:34" ht="18">
      <c r="C93" s="113"/>
      <c r="AA93" t="e">
        <f t="shared" si="9"/>
        <v>#NUM!</v>
      </c>
      <c r="AB93" t="e">
        <f t="shared" si="10"/>
        <v>#NUM!</v>
      </c>
      <c r="AD93" t="e">
        <f t="shared" si="11"/>
        <v>#NUM!</v>
      </c>
      <c r="AE93" t="e">
        <f t="shared" si="12"/>
        <v>#NUM!</v>
      </c>
      <c r="AG93" t="e">
        <f t="shared" si="13"/>
        <v>#NUM!</v>
      </c>
      <c r="AH93" t="e">
        <f t="shared" si="14"/>
        <v>#NUM!</v>
      </c>
    </row>
    <row r="94" spans="3:34" ht="18">
      <c r="C94" s="113"/>
      <c r="AA94" t="e">
        <f t="shared" si="9"/>
        <v>#NUM!</v>
      </c>
      <c r="AB94" t="e">
        <f t="shared" si="10"/>
        <v>#NUM!</v>
      </c>
      <c r="AD94" t="e">
        <f t="shared" si="11"/>
        <v>#NUM!</v>
      </c>
      <c r="AE94" t="e">
        <f t="shared" si="12"/>
        <v>#NUM!</v>
      </c>
      <c r="AG94" t="e">
        <f t="shared" si="13"/>
        <v>#NUM!</v>
      </c>
      <c r="AH94" t="e">
        <f t="shared" si="14"/>
        <v>#NUM!</v>
      </c>
    </row>
    <row r="95" spans="3:34" ht="18">
      <c r="C95" s="113"/>
      <c r="AA95" t="e">
        <f t="shared" si="9"/>
        <v>#NUM!</v>
      </c>
      <c r="AB95" t="e">
        <f t="shared" si="10"/>
        <v>#NUM!</v>
      </c>
      <c r="AD95" t="e">
        <f t="shared" si="11"/>
        <v>#NUM!</v>
      </c>
      <c r="AE95" t="e">
        <f t="shared" si="12"/>
        <v>#NUM!</v>
      </c>
      <c r="AG95" t="e">
        <f t="shared" si="13"/>
        <v>#NUM!</v>
      </c>
      <c r="AH95" t="e">
        <f t="shared" si="14"/>
        <v>#NUM!</v>
      </c>
    </row>
    <row r="96" spans="3:34" ht="18">
      <c r="C96" s="113"/>
      <c r="AA96" t="e">
        <f t="shared" si="9"/>
        <v>#NUM!</v>
      </c>
      <c r="AB96" t="e">
        <f t="shared" si="10"/>
        <v>#NUM!</v>
      </c>
      <c r="AD96" t="e">
        <f t="shared" si="11"/>
        <v>#NUM!</v>
      </c>
      <c r="AE96" t="e">
        <f t="shared" si="12"/>
        <v>#NUM!</v>
      </c>
      <c r="AG96" t="e">
        <f t="shared" si="13"/>
        <v>#NUM!</v>
      </c>
      <c r="AH96" t="e">
        <f t="shared" si="14"/>
        <v>#NUM!</v>
      </c>
    </row>
    <row r="97" spans="3:34" ht="18">
      <c r="C97" s="113"/>
      <c r="AA97" t="e">
        <f t="shared" si="9"/>
        <v>#NUM!</v>
      </c>
      <c r="AB97" t="e">
        <f t="shared" si="10"/>
        <v>#NUM!</v>
      </c>
      <c r="AD97" t="e">
        <f t="shared" si="11"/>
        <v>#NUM!</v>
      </c>
      <c r="AE97" t="e">
        <f t="shared" si="12"/>
        <v>#NUM!</v>
      </c>
      <c r="AG97" t="e">
        <f t="shared" si="13"/>
        <v>#NUM!</v>
      </c>
      <c r="AH97" t="e">
        <f t="shared" si="14"/>
        <v>#NUM!</v>
      </c>
    </row>
    <row r="98" spans="3:34" ht="18">
      <c r="C98" s="113"/>
      <c r="AA98" t="e">
        <f t="shared" si="9"/>
        <v>#NUM!</v>
      </c>
      <c r="AB98" t="e">
        <f t="shared" si="10"/>
        <v>#NUM!</v>
      </c>
      <c r="AD98" t="e">
        <f t="shared" si="11"/>
        <v>#NUM!</v>
      </c>
      <c r="AE98" t="e">
        <f t="shared" si="12"/>
        <v>#NUM!</v>
      </c>
      <c r="AG98" t="e">
        <f t="shared" si="13"/>
        <v>#NUM!</v>
      </c>
      <c r="AH98" t="e">
        <f t="shared" si="14"/>
        <v>#NUM!</v>
      </c>
    </row>
    <row r="99" spans="3:34" ht="18">
      <c r="C99" s="113"/>
      <c r="AA99" t="e">
        <f t="shared" si="9"/>
        <v>#NUM!</v>
      </c>
      <c r="AB99" t="e">
        <f t="shared" si="10"/>
        <v>#NUM!</v>
      </c>
      <c r="AD99" t="e">
        <f t="shared" si="11"/>
        <v>#NUM!</v>
      </c>
      <c r="AE99" t="e">
        <f t="shared" si="12"/>
        <v>#NUM!</v>
      </c>
      <c r="AG99" t="e">
        <f t="shared" si="13"/>
        <v>#NUM!</v>
      </c>
      <c r="AH99" t="e">
        <f t="shared" si="14"/>
        <v>#NUM!</v>
      </c>
    </row>
    <row r="100" spans="3:34" ht="18">
      <c r="C100" s="113"/>
      <c r="AA100" t="e">
        <f t="shared" si="9"/>
        <v>#NUM!</v>
      </c>
      <c r="AB100" t="e">
        <f t="shared" si="10"/>
        <v>#NUM!</v>
      </c>
      <c r="AD100" t="e">
        <f t="shared" si="11"/>
        <v>#NUM!</v>
      </c>
      <c r="AE100" t="e">
        <f t="shared" si="12"/>
        <v>#NUM!</v>
      </c>
      <c r="AG100" t="e">
        <f t="shared" si="13"/>
        <v>#NUM!</v>
      </c>
      <c r="AH100" t="e">
        <f t="shared" si="14"/>
        <v>#NUM!</v>
      </c>
    </row>
    <row r="101" spans="3:34" ht="18">
      <c r="C101" s="113"/>
      <c r="AA101" t="e">
        <f t="shared" si="9"/>
        <v>#NUM!</v>
      </c>
      <c r="AB101" t="e">
        <f t="shared" si="10"/>
        <v>#NUM!</v>
      </c>
      <c r="AD101" t="e">
        <f t="shared" si="11"/>
        <v>#NUM!</v>
      </c>
      <c r="AE101" t="e">
        <f t="shared" si="12"/>
        <v>#NUM!</v>
      </c>
      <c r="AG101" t="e">
        <f t="shared" si="13"/>
        <v>#NUM!</v>
      </c>
      <c r="AH101" t="e">
        <f t="shared" si="14"/>
        <v>#NUM!</v>
      </c>
    </row>
    <row r="102" spans="3:34" ht="18">
      <c r="C102" s="113"/>
      <c r="AA102" t="e">
        <f t="shared" si="9"/>
        <v>#NUM!</v>
      </c>
      <c r="AB102" t="e">
        <f t="shared" si="10"/>
        <v>#NUM!</v>
      </c>
      <c r="AD102" t="e">
        <f t="shared" si="11"/>
        <v>#NUM!</v>
      </c>
      <c r="AE102" t="e">
        <f t="shared" si="12"/>
        <v>#NUM!</v>
      </c>
      <c r="AG102" t="e">
        <f t="shared" si="13"/>
        <v>#NUM!</v>
      </c>
      <c r="AH102" t="e">
        <f t="shared" si="14"/>
        <v>#NUM!</v>
      </c>
    </row>
    <row r="103" spans="3:34" ht="18">
      <c r="C103" s="113"/>
      <c r="AA103" t="e">
        <f t="shared" si="9"/>
        <v>#NUM!</v>
      </c>
      <c r="AB103" t="e">
        <f t="shared" si="10"/>
        <v>#NUM!</v>
      </c>
      <c r="AD103" t="e">
        <f t="shared" si="11"/>
        <v>#NUM!</v>
      </c>
      <c r="AE103" t="e">
        <f t="shared" si="12"/>
        <v>#NUM!</v>
      </c>
      <c r="AG103" t="e">
        <f t="shared" si="13"/>
        <v>#NUM!</v>
      </c>
      <c r="AH103" t="e">
        <f t="shared" si="14"/>
        <v>#NUM!</v>
      </c>
    </row>
    <row r="104" spans="3:34" ht="18">
      <c r="C104" s="113"/>
      <c r="AA104" t="e">
        <f t="shared" si="9"/>
        <v>#NUM!</v>
      </c>
      <c r="AB104" t="e">
        <f t="shared" si="10"/>
        <v>#NUM!</v>
      </c>
      <c r="AD104" t="e">
        <f t="shared" si="11"/>
        <v>#NUM!</v>
      </c>
      <c r="AE104" t="e">
        <f t="shared" si="12"/>
        <v>#NUM!</v>
      </c>
      <c r="AG104" t="e">
        <f t="shared" si="13"/>
        <v>#NUM!</v>
      </c>
      <c r="AH104" t="e">
        <f t="shared" si="14"/>
        <v>#NUM!</v>
      </c>
    </row>
    <row r="105" spans="3:34" ht="18">
      <c r="C105" s="113"/>
      <c r="AA105" t="e">
        <f t="shared" si="9"/>
        <v>#NUM!</v>
      </c>
      <c r="AB105" t="e">
        <f t="shared" si="10"/>
        <v>#NUM!</v>
      </c>
      <c r="AD105" t="e">
        <f t="shared" si="11"/>
        <v>#NUM!</v>
      </c>
      <c r="AE105" t="e">
        <f t="shared" si="12"/>
        <v>#NUM!</v>
      </c>
      <c r="AG105" t="e">
        <f t="shared" si="13"/>
        <v>#NUM!</v>
      </c>
      <c r="AH105" t="e">
        <f t="shared" si="14"/>
        <v>#NUM!</v>
      </c>
    </row>
    <row r="106" spans="3:34" ht="18">
      <c r="C106" s="113"/>
      <c r="AA106" t="e">
        <f t="shared" si="9"/>
        <v>#NUM!</v>
      </c>
      <c r="AB106" t="e">
        <f t="shared" si="10"/>
        <v>#NUM!</v>
      </c>
      <c r="AD106" t="e">
        <f t="shared" si="11"/>
        <v>#NUM!</v>
      </c>
      <c r="AE106" t="e">
        <f t="shared" si="12"/>
        <v>#NUM!</v>
      </c>
      <c r="AG106" t="e">
        <f t="shared" si="13"/>
        <v>#NUM!</v>
      </c>
      <c r="AH106" t="e">
        <f t="shared" si="14"/>
        <v>#NUM!</v>
      </c>
    </row>
    <row r="107" spans="3:34" ht="18">
      <c r="C107" s="113"/>
      <c r="AA107" t="e">
        <f t="shared" si="9"/>
        <v>#NUM!</v>
      </c>
      <c r="AB107" t="e">
        <f t="shared" si="10"/>
        <v>#NUM!</v>
      </c>
      <c r="AD107" t="e">
        <f t="shared" si="11"/>
        <v>#NUM!</v>
      </c>
      <c r="AE107" t="e">
        <f t="shared" si="12"/>
        <v>#NUM!</v>
      </c>
      <c r="AG107" t="e">
        <f t="shared" si="13"/>
        <v>#NUM!</v>
      </c>
      <c r="AH107" t="e">
        <f t="shared" si="14"/>
        <v>#NUM!</v>
      </c>
    </row>
    <row r="108" spans="3:34" ht="18">
      <c r="C108" s="113"/>
      <c r="AA108" t="e">
        <f t="shared" si="9"/>
        <v>#NUM!</v>
      </c>
      <c r="AB108" t="e">
        <f t="shared" si="10"/>
        <v>#NUM!</v>
      </c>
      <c r="AD108" t="e">
        <f t="shared" si="11"/>
        <v>#NUM!</v>
      </c>
      <c r="AE108" t="e">
        <f t="shared" si="12"/>
        <v>#NUM!</v>
      </c>
      <c r="AG108" t="e">
        <f t="shared" si="13"/>
        <v>#NUM!</v>
      </c>
      <c r="AH108" t="e">
        <f t="shared" si="14"/>
        <v>#NUM!</v>
      </c>
    </row>
    <row r="109" spans="3:34" ht="18">
      <c r="C109" s="113"/>
      <c r="AA109" t="e">
        <f t="shared" si="9"/>
        <v>#NUM!</v>
      </c>
      <c r="AB109" t="e">
        <f t="shared" si="10"/>
        <v>#NUM!</v>
      </c>
      <c r="AD109" t="e">
        <f t="shared" si="11"/>
        <v>#NUM!</v>
      </c>
      <c r="AE109" t="e">
        <f t="shared" si="12"/>
        <v>#NUM!</v>
      </c>
      <c r="AG109" t="e">
        <f t="shared" si="13"/>
        <v>#NUM!</v>
      </c>
      <c r="AH109" t="e">
        <f t="shared" si="14"/>
        <v>#NUM!</v>
      </c>
    </row>
    <row r="110" spans="3:34" ht="18">
      <c r="C110" s="113"/>
      <c r="AA110" t="e">
        <f t="shared" si="9"/>
        <v>#NUM!</v>
      </c>
      <c r="AB110" t="e">
        <f t="shared" si="10"/>
        <v>#NUM!</v>
      </c>
      <c r="AD110" t="e">
        <f t="shared" si="11"/>
        <v>#NUM!</v>
      </c>
      <c r="AE110" t="e">
        <f t="shared" si="12"/>
        <v>#NUM!</v>
      </c>
      <c r="AG110" t="e">
        <f t="shared" si="13"/>
        <v>#NUM!</v>
      </c>
      <c r="AH110" t="e">
        <f t="shared" si="14"/>
        <v>#NUM!</v>
      </c>
    </row>
    <row r="111" spans="3:34" ht="18">
      <c r="C111" s="113"/>
      <c r="AA111" t="e">
        <f t="shared" si="9"/>
        <v>#NUM!</v>
      </c>
      <c r="AB111" t="e">
        <f t="shared" si="10"/>
        <v>#NUM!</v>
      </c>
      <c r="AD111" t="e">
        <f t="shared" si="11"/>
        <v>#NUM!</v>
      </c>
      <c r="AE111" t="e">
        <f t="shared" si="12"/>
        <v>#NUM!</v>
      </c>
      <c r="AG111" t="e">
        <f t="shared" si="13"/>
        <v>#NUM!</v>
      </c>
      <c r="AH111" t="e">
        <f t="shared" si="14"/>
        <v>#NUM!</v>
      </c>
    </row>
    <row r="112" spans="3:34" ht="18">
      <c r="C112" s="113"/>
      <c r="AA112" t="e">
        <f t="shared" si="9"/>
        <v>#NUM!</v>
      </c>
      <c r="AB112" t="e">
        <f t="shared" si="10"/>
        <v>#NUM!</v>
      </c>
      <c r="AD112" t="e">
        <f t="shared" si="11"/>
        <v>#NUM!</v>
      </c>
      <c r="AE112" t="e">
        <f t="shared" si="12"/>
        <v>#NUM!</v>
      </c>
      <c r="AG112" t="e">
        <f t="shared" si="13"/>
        <v>#NUM!</v>
      </c>
      <c r="AH112" t="e">
        <f t="shared" si="14"/>
        <v>#NUM!</v>
      </c>
    </row>
    <row r="113" ht="18">
      <c r="C113" s="113"/>
    </row>
    <row r="114" ht="18">
      <c r="C114" s="113"/>
    </row>
    <row r="115" ht="18">
      <c r="C115" s="113"/>
    </row>
    <row r="116" ht="18">
      <c r="C116" s="113"/>
    </row>
    <row r="117" ht="18">
      <c r="C117" s="113"/>
    </row>
    <row r="118" ht="18">
      <c r="C118" s="113"/>
    </row>
    <row r="119" ht="18">
      <c r="C119" s="113"/>
    </row>
    <row r="120" ht="18">
      <c r="C120" s="113"/>
    </row>
    <row r="121" ht="18">
      <c r="C121" s="113"/>
    </row>
    <row r="122" ht="18">
      <c r="C122" s="113"/>
    </row>
    <row r="123" ht="18">
      <c r="C123" s="113"/>
    </row>
    <row r="124" ht="18">
      <c r="C124" s="113"/>
    </row>
    <row r="125" ht="18">
      <c r="C125" s="113"/>
    </row>
    <row r="126" ht="18">
      <c r="C126" s="113"/>
    </row>
    <row r="127" ht="18">
      <c r="C127" s="113"/>
    </row>
    <row r="128" ht="18">
      <c r="C128" s="113"/>
    </row>
    <row r="129" ht="18">
      <c r="C129" s="113"/>
    </row>
    <row r="130" ht="18">
      <c r="C130" s="113"/>
    </row>
    <row r="131" ht="18">
      <c r="C131" s="113"/>
    </row>
    <row r="132" ht="18">
      <c r="C132" s="113"/>
    </row>
    <row r="133" ht="18">
      <c r="C133" s="113"/>
    </row>
    <row r="134" ht="18">
      <c r="C134" s="113"/>
    </row>
    <row r="135" ht="18">
      <c r="C135" s="113"/>
    </row>
    <row r="136" ht="18">
      <c r="C136" s="113"/>
    </row>
    <row r="137" ht="18">
      <c r="C137" s="113"/>
    </row>
    <row r="138" ht="18">
      <c r="C138" s="113"/>
    </row>
    <row r="139" ht="18">
      <c r="C139" s="113"/>
    </row>
    <row r="140" ht="18">
      <c r="C140" s="113"/>
    </row>
    <row r="141" ht="18">
      <c r="C141" s="113"/>
    </row>
    <row r="142" ht="18">
      <c r="C142" s="113"/>
    </row>
    <row r="143" ht="18">
      <c r="C143" s="113"/>
    </row>
    <row r="144" ht="18">
      <c r="C144" s="113"/>
    </row>
    <row r="145" ht="18">
      <c r="C145" s="113"/>
    </row>
    <row r="146" ht="18">
      <c r="C146" s="113"/>
    </row>
    <row r="147" ht="18">
      <c r="C147" s="113"/>
    </row>
    <row r="148" ht="18">
      <c r="C148" s="113"/>
    </row>
    <row r="149" ht="18">
      <c r="C149" s="113"/>
    </row>
    <row r="150" ht="18">
      <c r="C150" s="113"/>
    </row>
    <row r="151" ht="18">
      <c r="C151" s="113"/>
    </row>
    <row r="152" ht="18">
      <c r="C152" s="113"/>
    </row>
    <row r="153" ht="18">
      <c r="C153" s="113"/>
    </row>
    <row r="154" ht="18">
      <c r="C154" s="113"/>
    </row>
    <row r="155" ht="18">
      <c r="C155" s="113"/>
    </row>
    <row r="156" ht="18">
      <c r="C156" s="113"/>
    </row>
    <row r="157" ht="18">
      <c r="C157" s="113"/>
    </row>
    <row r="158" ht="18">
      <c r="C158" s="113"/>
    </row>
    <row r="159" ht="18">
      <c r="C159" s="113"/>
    </row>
    <row r="160" ht="18">
      <c r="C160" s="113"/>
    </row>
    <row r="161" ht="18">
      <c r="C161" s="113"/>
    </row>
    <row r="162" ht="18">
      <c r="C162" s="113"/>
    </row>
    <row r="163" ht="18">
      <c r="C163" s="113"/>
    </row>
    <row r="164" ht="18">
      <c r="C164" s="113"/>
    </row>
    <row r="165" ht="18">
      <c r="C165" s="113"/>
    </row>
    <row r="166" ht="18">
      <c r="C166" s="113"/>
    </row>
    <row r="167" ht="18">
      <c r="C167" s="113"/>
    </row>
    <row r="168" ht="18">
      <c r="C168" s="113"/>
    </row>
    <row r="169" ht="18">
      <c r="C169" s="113"/>
    </row>
    <row r="170" ht="18">
      <c r="C170" s="113"/>
    </row>
    <row r="171" ht="18">
      <c r="C171" s="113"/>
    </row>
    <row r="172" ht="18">
      <c r="C172" s="113"/>
    </row>
    <row r="173" ht="18">
      <c r="C173" s="113"/>
    </row>
    <row r="174" ht="18">
      <c r="C174" s="113"/>
    </row>
    <row r="175" ht="18">
      <c r="C175" s="113"/>
    </row>
    <row r="176" ht="18">
      <c r="C176" s="113"/>
    </row>
    <row r="177" ht="18">
      <c r="C177" s="113"/>
    </row>
    <row r="178" ht="18">
      <c r="C178" s="113"/>
    </row>
    <row r="179" ht="18">
      <c r="C179" s="113"/>
    </row>
    <row r="180" ht="18">
      <c r="C180" s="113"/>
    </row>
    <row r="181" ht="18">
      <c r="C181" s="113"/>
    </row>
    <row r="182" ht="18">
      <c r="C182" s="113"/>
    </row>
    <row r="183" ht="18">
      <c r="C183" s="113"/>
    </row>
    <row r="184" ht="18">
      <c r="C184" s="113"/>
    </row>
    <row r="185" ht="18">
      <c r="C185" s="113"/>
    </row>
    <row r="186" ht="18">
      <c r="C186" s="113"/>
    </row>
    <row r="187" ht="18">
      <c r="C187" s="113"/>
    </row>
    <row r="188" ht="18">
      <c r="C188" s="113"/>
    </row>
    <row r="189" ht="18">
      <c r="C189" s="113"/>
    </row>
    <row r="190" ht="18">
      <c r="C190" s="113"/>
    </row>
    <row r="191" ht="18">
      <c r="C191" s="113"/>
    </row>
    <row r="192" ht="18">
      <c r="C192" s="113"/>
    </row>
    <row r="193" ht="18">
      <c r="C193" s="113"/>
    </row>
    <row r="194" ht="18">
      <c r="C194" s="113"/>
    </row>
    <row r="195" ht="18">
      <c r="C195" s="113"/>
    </row>
    <row r="196" ht="18">
      <c r="C196" s="113"/>
    </row>
    <row r="197" ht="18">
      <c r="C197" s="113"/>
    </row>
    <row r="198" ht="18">
      <c r="C198" s="113"/>
    </row>
    <row r="199" ht="18">
      <c r="C199" s="113"/>
    </row>
    <row r="200" ht="18">
      <c r="C200" s="113"/>
    </row>
    <row r="201" ht="18">
      <c r="C201" s="113"/>
    </row>
    <row r="202" ht="18">
      <c r="C202" s="113"/>
    </row>
    <row r="203" ht="18">
      <c r="C203" s="113"/>
    </row>
    <row r="204" ht="18">
      <c r="C204" s="113"/>
    </row>
    <row r="205" ht="18">
      <c r="C205" s="113"/>
    </row>
    <row r="206" ht="18">
      <c r="C206" s="113"/>
    </row>
    <row r="207" ht="18">
      <c r="C207" s="113"/>
    </row>
    <row r="208" ht="18">
      <c r="C208" s="113"/>
    </row>
    <row r="209" ht="18">
      <c r="C209" s="113"/>
    </row>
    <row r="210" ht="18">
      <c r="C210" s="113"/>
    </row>
    <row r="211" ht="18">
      <c r="C211" s="113"/>
    </row>
    <row r="212" ht="18">
      <c r="C212" s="113"/>
    </row>
    <row r="213" ht="18">
      <c r="C213" s="113"/>
    </row>
    <row r="214" ht="18">
      <c r="C214" s="113"/>
    </row>
    <row r="215" ht="18">
      <c r="C215" s="113"/>
    </row>
    <row r="216" ht="18">
      <c r="C216" s="113"/>
    </row>
    <row r="217" ht="18">
      <c r="C217" s="113"/>
    </row>
    <row r="218" ht="18">
      <c r="C218" s="113"/>
    </row>
    <row r="219" ht="18">
      <c r="C219" s="113"/>
    </row>
    <row r="220" ht="18">
      <c r="C220" s="113"/>
    </row>
    <row r="221" ht="18">
      <c r="C221" s="113"/>
    </row>
    <row r="222" ht="18">
      <c r="C222" s="113"/>
    </row>
    <row r="223" ht="18">
      <c r="C223" s="113"/>
    </row>
    <row r="224" ht="18">
      <c r="C224" s="113"/>
    </row>
    <row r="225" ht="18">
      <c r="C225" s="113"/>
    </row>
    <row r="226" ht="18">
      <c r="C226" s="113"/>
    </row>
    <row r="227" ht="18">
      <c r="C227" s="113"/>
    </row>
    <row r="228" ht="18">
      <c r="C228" s="113"/>
    </row>
    <row r="229" ht="18">
      <c r="C229" s="113"/>
    </row>
    <row r="230" ht="18">
      <c r="C230" s="113"/>
    </row>
    <row r="231" ht="18">
      <c r="C231" s="113"/>
    </row>
    <row r="232" ht="18">
      <c r="C232" s="113"/>
    </row>
    <row r="233" ht="18">
      <c r="C233" s="113"/>
    </row>
    <row r="234" ht="18">
      <c r="C234" s="113"/>
    </row>
    <row r="235" ht="18">
      <c r="C235" s="113"/>
    </row>
    <row r="236" ht="18">
      <c r="C236" s="113"/>
    </row>
    <row r="237" ht="18">
      <c r="C237" s="113"/>
    </row>
    <row r="238" ht="18">
      <c r="C238" s="113"/>
    </row>
    <row r="239" ht="18">
      <c r="C239" s="113"/>
    </row>
    <row r="240" ht="18">
      <c r="C240" s="113"/>
    </row>
    <row r="241" ht="18">
      <c r="C241" s="113"/>
    </row>
    <row r="242" ht="18">
      <c r="C242" s="113"/>
    </row>
    <row r="243" ht="18">
      <c r="C243" s="113"/>
    </row>
    <row r="244" ht="18">
      <c r="C244" s="113"/>
    </row>
    <row r="245" ht="18">
      <c r="C245" s="113"/>
    </row>
    <row r="246" ht="18">
      <c r="C246" s="113"/>
    </row>
    <row r="247" ht="18">
      <c r="C247" s="113"/>
    </row>
    <row r="248" ht="18">
      <c r="C248" s="113"/>
    </row>
    <row r="249" ht="18">
      <c r="C249" s="113"/>
    </row>
    <row r="250" ht="18">
      <c r="C250" s="113"/>
    </row>
    <row r="251" ht="18">
      <c r="C251" s="113"/>
    </row>
    <row r="252" ht="18">
      <c r="C252" s="113"/>
    </row>
    <row r="253" ht="18">
      <c r="C253" s="113"/>
    </row>
    <row r="254" ht="18">
      <c r="C254" s="113"/>
    </row>
    <row r="255" ht="18">
      <c r="C255" s="113"/>
    </row>
    <row r="256" ht="18">
      <c r="C256" s="113"/>
    </row>
    <row r="257" ht="18">
      <c r="C257" s="113"/>
    </row>
    <row r="258" ht="18">
      <c r="C258" s="113"/>
    </row>
    <row r="259" ht="18">
      <c r="C259" s="113"/>
    </row>
    <row r="260" ht="18">
      <c r="C260" s="113"/>
    </row>
    <row r="261" ht="18">
      <c r="C261" s="113"/>
    </row>
    <row r="262" ht="18">
      <c r="C262" s="113"/>
    </row>
    <row r="263" ht="18">
      <c r="C263" s="113"/>
    </row>
    <row r="264" ht="18">
      <c r="C264" s="113"/>
    </row>
    <row r="265" ht="18">
      <c r="C265" s="113"/>
    </row>
    <row r="266" ht="18">
      <c r="C266" s="113"/>
    </row>
    <row r="267" ht="18">
      <c r="C267" s="113"/>
    </row>
    <row r="268" ht="18">
      <c r="C268" s="113"/>
    </row>
    <row r="269" ht="18">
      <c r="C269" s="113"/>
    </row>
    <row r="270" ht="18">
      <c r="C270" s="113"/>
    </row>
    <row r="271" ht="18">
      <c r="C271" s="113"/>
    </row>
    <row r="272" ht="18">
      <c r="C272" s="113"/>
    </row>
    <row r="273" ht="18">
      <c r="C273" s="113"/>
    </row>
    <row r="274" ht="18">
      <c r="C274" s="113"/>
    </row>
    <row r="275" ht="18">
      <c r="C275" s="113"/>
    </row>
    <row r="276" ht="18">
      <c r="C276" s="113"/>
    </row>
    <row r="277" ht="18">
      <c r="C277" s="113"/>
    </row>
    <row r="278" ht="18">
      <c r="C278" s="113"/>
    </row>
    <row r="279" ht="18">
      <c r="C279" s="113"/>
    </row>
    <row r="280" ht="18">
      <c r="C280" s="113"/>
    </row>
    <row r="281" ht="18">
      <c r="C281" s="113"/>
    </row>
    <row r="282" ht="18">
      <c r="C282" s="113"/>
    </row>
    <row r="283" ht="18">
      <c r="C283" s="113"/>
    </row>
    <row r="284" ht="18">
      <c r="C284" s="113"/>
    </row>
    <row r="285" ht="18">
      <c r="C285" s="113"/>
    </row>
    <row r="286" ht="18">
      <c r="C286" s="113"/>
    </row>
    <row r="287" ht="18">
      <c r="C287" s="113"/>
    </row>
    <row r="288" ht="18">
      <c r="C288" s="113"/>
    </row>
    <row r="289" ht="18">
      <c r="C289" s="113"/>
    </row>
    <row r="290" ht="18">
      <c r="C290" s="113"/>
    </row>
    <row r="291" ht="18">
      <c r="C291" s="113"/>
    </row>
    <row r="292" ht="18">
      <c r="C292" s="113"/>
    </row>
    <row r="293" ht="18">
      <c r="C293" s="113"/>
    </row>
    <row r="294" ht="18">
      <c r="C294" s="113"/>
    </row>
    <row r="295" ht="18">
      <c r="C295" s="113"/>
    </row>
    <row r="296" ht="18">
      <c r="C296" s="113"/>
    </row>
    <row r="297" ht="18">
      <c r="C297" s="113"/>
    </row>
    <row r="298" ht="18">
      <c r="C298" s="113"/>
    </row>
    <row r="299" ht="18">
      <c r="C299" s="113"/>
    </row>
    <row r="300" ht="18">
      <c r="C300" s="113"/>
    </row>
    <row r="301" ht="18">
      <c r="C301" s="113"/>
    </row>
    <row r="302" ht="18">
      <c r="C302" s="113"/>
    </row>
    <row r="303" ht="18">
      <c r="C303" s="113"/>
    </row>
    <row r="304" ht="18">
      <c r="C304" s="113"/>
    </row>
    <row r="305" ht="18">
      <c r="C305" s="113"/>
    </row>
    <row r="306" ht="18">
      <c r="C306" s="113"/>
    </row>
    <row r="307" ht="18">
      <c r="C307" s="113"/>
    </row>
    <row r="308" ht="18">
      <c r="C308" s="113"/>
    </row>
    <row r="309" ht="18">
      <c r="C309" s="113"/>
    </row>
    <row r="310" ht="18">
      <c r="C310" s="113"/>
    </row>
    <row r="311" ht="18">
      <c r="C311" s="113"/>
    </row>
    <row r="312" ht="18">
      <c r="C312" s="113"/>
    </row>
    <row r="313" ht="18">
      <c r="C313" s="113"/>
    </row>
    <row r="314" ht="18">
      <c r="C314" s="113"/>
    </row>
    <row r="315" ht="18">
      <c r="C315" s="113"/>
    </row>
    <row r="316" ht="18">
      <c r="C316" s="113"/>
    </row>
    <row r="317" ht="18">
      <c r="C317" s="113"/>
    </row>
    <row r="318" ht="18">
      <c r="C318" s="113"/>
    </row>
    <row r="319" ht="18">
      <c r="C319" s="113"/>
    </row>
    <row r="320" ht="18">
      <c r="C320" s="113"/>
    </row>
    <row r="321" ht="18">
      <c r="C321" s="113"/>
    </row>
    <row r="322" ht="18">
      <c r="C322" s="113"/>
    </row>
    <row r="323" ht="18">
      <c r="C323" s="113"/>
    </row>
    <row r="324" ht="18">
      <c r="C324" s="113"/>
    </row>
    <row r="325" ht="18">
      <c r="C325" s="113"/>
    </row>
    <row r="326" ht="18">
      <c r="C326" s="113"/>
    </row>
    <row r="327" ht="18">
      <c r="C327" s="113"/>
    </row>
    <row r="328" ht="18">
      <c r="C328" s="113"/>
    </row>
    <row r="329" ht="18">
      <c r="C329" s="113"/>
    </row>
    <row r="330" ht="18">
      <c r="C330" s="113"/>
    </row>
    <row r="331" ht="18">
      <c r="C331" s="113"/>
    </row>
    <row r="332" ht="18">
      <c r="C332" s="113"/>
    </row>
    <row r="333" ht="18">
      <c r="C333" s="113"/>
    </row>
    <row r="334" ht="18">
      <c r="C334" s="113"/>
    </row>
    <row r="335" ht="18">
      <c r="C335" s="113"/>
    </row>
    <row r="336" ht="18">
      <c r="C336" s="113"/>
    </row>
    <row r="337" ht="18">
      <c r="C337" s="113"/>
    </row>
    <row r="338" ht="18">
      <c r="C338" s="113"/>
    </row>
    <row r="339" ht="18">
      <c r="C339" s="113"/>
    </row>
    <row r="340" ht="18">
      <c r="C340" s="113"/>
    </row>
    <row r="341" ht="18">
      <c r="C341" s="113"/>
    </row>
    <row r="342" ht="18">
      <c r="C342" s="113"/>
    </row>
    <row r="343" ht="18">
      <c r="C343" s="113"/>
    </row>
    <row r="344" ht="18">
      <c r="C344" s="113"/>
    </row>
    <row r="345" ht="18">
      <c r="C345" s="113"/>
    </row>
    <row r="346" ht="18">
      <c r="C346" s="113"/>
    </row>
    <row r="347" ht="18">
      <c r="C347" s="113"/>
    </row>
    <row r="348" ht="18">
      <c r="C348" s="113"/>
    </row>
    <row r="349" ht="18">
      <c r="C349" s="113"/>
    </row>
    <row r="350" ht="18">
      <c r="C350" s="113"/>
    </row>
    <row r="351" ht="18">
      <c r="C351" s="113"/>
    </row>
    <row r="352" ht="18">
      <c r="C352" s="113"/>
    </row>
    <row r="353" ht="18">
      <c r="C353" s="113"/>
    </row>
    <row r="354" ht="18">
      <c r="C354" s="113"/>
    </row>
    <row r="355" ht="18">
      <c r="C355" s="113"/>
    </row>
    <row r="356" ht="18">
      <c r="C356" s="113"/>
    </row>
    <row r="357" ht="18">
      <c r="C357" s="113"/>
    </row>
    <row r="358" ht="18">
      <c r="C358" s="113"/>
    </row>
    <row r="359" ht="18">
      <c r="C359" s="113"/>
    </row>
    <row r="360" ht="18">
      <c r="C360" s="113"/>
    </row>
    <row r="361" ht="18">
      <c r="C361" s="113"/>
    </row>
    <row r="362" ht="18">
      <c r="C362" s="113"/>
    </row>
    <row r="363" ht="18">
      <c r="C363" s="113"/>
    </row>
    <row r="364" ht="18">
      <c r="C364" s="113"/>
    </row>
    <row r="365" ht="18">
      <c r="C365" s="113"/>
    </row>
    <row r="366" ht="18">
      <c r="C366" s="113"/>
    </row>
    <row r="367" ht="18">
      <c r="C367" s="113"/>
    </row>
    <row r="368" ht="18">
      <c r="C368" s="113"/>
    </row>
    <row r="369" ht="18">
      <c r="C369" s="113"/>
    </row>
    <row r="370" ht="18">
      <c r="C370" s="113"/>
    </row>
    <row r="371" ht="18">
      <c r="C371" s="113"/>
    </row>
    <row r="372" ht="18">
      <c r="C372" s="113"/>
    </row>
    <row r="373" ht="18">
      <c r="C373" s="113"/>
    </row>
    <row r="374" ht="18">
      <c r="C374" s="113"/>
    </row>
    <row r="375" ht="18">
      <c r="C375" s="113"/>
    </row>
    <row r="376" ht="18">
      <c r="C376" s="113"/>
    </row>
    <row r="377" ht="18">
      <c r="C377" s="113"/>
    </row>
    <row r="378" ht="18">
      <c r="C378" s="113"/>
    </row>
    <row r="379" ht="18">
      <c r="C379" s="113"/>
    </row>
    <row r="380" ht="18">
      <c r="C380" s="113"/>
    </row>
    <row r="381" ht="18">
      <c r="C381" s="113"/>
    </row>
    <row r="382" ht="18">
      <c r="C382" s="113"/>
    </row>
    <row r="383" ht="18">
      <c r="C383" s="113"/>
    </row>
    <row r="384" ht="18">
      <c r="C384" s="113"/>
    </row>
    <row r="385" ht="18">
      <c r="C385" s="113"/>
    </row>
    <row r="386" ht="18">
      <c r="C386" s="113"/>
    </row>
    <row r="387" ht="18">
      <c r="C387" s="113"/>
    </row>
    <row r="388" ht="18">
      <c r="C388" s="113"/>
    </row>
    <row r="389" ht="18">
      <c r="C389" s="113"/>
    </row>
    <row r="390" ht="18">
      <c r="C390" s="113"/>
    </row>
    <row r="391" ht="18">
      <c r="C391" s="113"/>
    </row>
    <row r="392" ht="18">
      <c r="C392" s="113"/>
    </row>
    <row r="393" ht="18">
      <c r="C393" s="113"/>
    </row>
    <row r="394" ht="18">
      <c r="C394" s="113"/>
    </row>
    <row r="395" ht="18">
      <c r="C395" s="113"/>
    </row>
    <row r="396" ht="18">
      <c r="C396" s="113"/>
    </row>
    <row r="397" ht="18">
      <c r="C397" s="113"/>
    </row>
    <row r="398" ht="18">
      <c r="C398" s="113"/>
    </row>
    <row r="399" ht="18">
      <c r="C399" s="113"/>
    </row>
    <row r="400" ht="18">
      <c r="C400" s="113"/>
    </row>
    <row r="401" ht="18">
      <c r="C401" s="113"/>
    </row>
    <row r="402" ht="18">
      <c r="C402" s="113"/>
    </row>
    <row r="403" ht="18">
      <c r="C403" s="113"/>
    </row>
    <row r="404" ht="18">
      <c r="C404" s="113"/>
    </row>
    <row r="405" ht="18">
      <c r="C405" s="113"/>
    </row>
    <row r="406" ht="18">
      <c r="C406" s="113"/>
    </row>
    <row r="407" ht="18">
      <c r="C407" s="113"/>
    </row>
    <row r="408" ht="18">
      <c r="C408" s="113"/>
    </row>
    <row r="409" ht="18">
      <c r="C409" s="113"/>
    </row>
    <row r="410" ht="18">
      <c r="C410" s="113"/>
    </row>
    <row r="411" ht="18">
      <c r="C411" s="113"/>
    </row>
    <row r="412" ht="18">
      <c r="C412" s="113"/>
    </row>
    <row r="413" ht="18">
      <c r="C413" s="113"/>
    </row>
    <row r="414" ht="18">
      <c r="C414" s="113"/>
    </row>
    <row r="415" ht="18">
      <c r="C415" s="113"/>
    </row>
    <row r="416" ht="18">
      <c r="C416" s="113"/>
    </row>
    <row r="417" ht="18">
      <c r="C417" s="113"/>
    </row>
    <row r="418" ht="18">
      <c r="C418" s="113"/>
    </row>
    <row r="419" ht="18">
      <c r="C419" s="113"/>
    </row>
    <row r="420" ht="18">
      <c r="C420" s="113"/>
    </row>
    <row r="421" ht="18">
      <c r="C421" s="113"/>
    </row>
    <row r="422" ht="18">
      <c r="C422" s="113"/>
    </row>
    <row r="423" ht="18">
      <c r="C423" s="113"/>
    </row>
    <row r="424" ht="18">
      <c r="C424" s="113"/>
    </row>
    <row r="425" ht="18">
      <c r="C425" s="113"/>
    </row>
    <row r="426" ht="18">
      <c r="C426" s="113"/>
    </row>
    <row r="427" ht="18">
      <c r="C427" s="113"/>
    </row>
    <row r="428" ht="18">
      <c r="C428" s="113"/>
    </row>
    <row r="429" ht="18">
      <c r="C429" s="113"/>
    </row>
    <row r="430" ht="18">
      <c r="C430" s="113"/>
    </row>
    <row r="431" ht="18">
      <c r="C431" s="113"/>
    </row>
    <row r="432" ht="18">
      <c r="C432" s="113"/>
    </row>
    <row r="433" ht="18">
      <c r="C433" s="113"/>
    </row>
    <row r="434" ht="18">
      <c r="C434" s="113"/>
    </row>
    <row r="435" ht="18">
      <c r="C435" s="113"/>
    </row>
    <row r="436" ht="18">
      <c r="C436" s="113"/>
    </row>
    <row r="437" ht="18">
      <c r="C437" s="113"/>
    </row>
    <row r="438" ht="18">
      <c r="C438" s="113"/>
    </row>
    <row r="439" ht="18">
      <c r="C439" s="113"/>
    </row>
    <row r="440" ht="18">
      <c r="C440" s="113"/>
    </row>
    <row r="441" ht="18">
      <c r="C441" s="113"/>
    </row>
    <row r="442" ht="18">
      <c r="C442" s="113"/>
    </row>
    <row r="443" ht="18">
      <c r="C443" s="113"/>
    </row>
    <row r="444" ht="18">
      <c r="C444" s="113"/>
    </row>
    <row r="445" ht="18">
      <c r="C445" s="113"/>
    </row>
    <row r="446" ht="18">
      <c r="C446" s="113"/>
    </row>
    <row r="447" ht="18">
      <c r="C447" s="113"/>
    </row>
    <row r="448" ht="18">
      <c r="C448" s="113"/>
    </row>
    <row r="449" ht="18">
      <c r="C449" s="113"/>
    </row>
    <row r="450" ht="18">
      <c r="C450" s="113"/>
    </row>
    <row r="451" ht="18">
      <c r="C451" s="113"/>
    </row>
    <row r="452" ht="18">
      <c r="C452" s="113"/>
    </row>
    <row r="453" ht="18">
      <c r="C453" s="113"/>
    </row>
    <row r="454" ht="18">
      <c r="C454" s="113"/>
    </row>
    <row r="455" ht="18">
      <c r="C455" s="113"/>
    </row>
    <row r="456" ht="18">
      <c r="C456" s="113"/>
    </row>
    <row r="457" ht="18">
      <c r="C457" s="113"/>
    </row>
    <row r="458" ht="18">
      <c r="C458" s="113"/>
    </row>
    <row r="459" ht="18">
      <c r="C459" s="113"/>
    </row>
    <row r="460" ht="18">
      <c r="C460" s="113"/>
    </row>
    <row r="461" ht="18">
      <c r="C461" s="113"/>
    </row>
    <row r="462" ht="18">
      <c r="C462" s="113"/>
    </row>
    <row r="463" ht="18">
      <c r="C463" s="113"/>
    </row>
    <row r="464" ht="18">
      <c r="C464" s="113"/>
    </row>
    <row r="465" ht="18">
      <c r="C465" s="113"/>
    </row>
    <row r="466" ht="18">
      <c r="C466" s="113"/>
    </row>
    <row r="467" ht="18">
      <c r="C467" s="113"/>
    </row>
    <row r="468" ht="18">
      <c r="C468" s="113"/>
    </row>
    <row r="469" ht="18">
      <c r="C469" s="113"/>
    </row>
    <row r="470" ht="18">
      <c r="C470" s="113"/>
    </row>
    <row r="471" ht="18">
      <c r="C471" s="113"/>
    </row>
    <row r="472" ht="18">
      <c r="C472" s="113"/>
    </row>
    <row r="473" ht="18">
      <c r="C473" s="113"/>
    </row>
    <row r="474" ht="18">
      <c r="C474" s="113"/>
    </row>
    <row r="475" ht="18">
      <c r="C475" s="113"/>
    </row>
    <row r="476" ht="18">
      <c r="C476" s="113"/>
    </row>
    <row r="477" ht="18">
      <c r="C477" s="113"/>
    </row>
    <row r="478" ht="18">
      <c r="C478" s="113"/>
    </row>
    <row r="479" ht="18">
      <c r="C479" s="113"/>
    </row>
    <row r="480" ht="18">
      <c r="C480" s="113"/>
    </row>
    <row r="481" ht="18">
      <c r="C481" s="113"/>
    </row>
    <row r="482" ht="18">
      <c r="C482" s="113"/>
    </row>
    <row r="483" ht="18">
      <c r="C483" s="113"/>
    </row>
    <row r="484" ht="18">
      <c r="C484" s="113"/>
    </row>
    <row r="485" ht="18">
      <c r="C485" s="113"/>
    </row>
    <row r="486" ht="18">
      <c r="C486" s="113"/>
    </row>
    <row r="487" ht="18">
      <c r="C487" s="113"/>
    </row>
    <row r="488" ht="18">
      <c r="C488" s="113"/>
    </row>
    <row r="489" ht="18">
      <c r="C489" s="113"/>
    </row>
    <row r="490" ht="18">
      <c r="C490" s="113"/>
    </row>
    <row r="491" ht="18">
      <c r="C491" s="113"/>
    </row>
    <row r="492" ht="18">
      <c r="C492" s="113"/>
    </row>
    <row r="493" ht="18">
      <c r="C493" s="113"/>
    </row>
    <row r="494" ht="18">
      <c r="C494" s="113"/>
    </row>
    <row r="495" ht="18">
      <c r="C495" s="113"/>
    </row>
    <row r="496" ht="18">
      <c r="C496" s="113"/>
    </row>
    <row r="497" ht="18">
      <c r="C497" s="113"/>
    </row>
    <row r="498" ht="18">
      <c r="C498" s="113"/>
    </row>
    <row r="499" ht="18">
      <c r="C499" s="113"/>
    </row>
    <row r="500" ht="18">
      <c r="C500" s="113"/>
    </row>
    <row r="501" ht="18">
      <c r="C501" s="113"/>
    </row>
    <row r="502" ht="18">
      <c r="C502" s="113"/>
    </row>
    <row r="503" ht="18">
      <c r="C503" s="113"/>
    </row>
    <row r="504" ht="18">
      <c r="C504" s="113"/>
    </row>
    <row r="505" ht="18">
      <c r="C505" s="113"/>
    </row>
    <row r="506" ht="18">
      <c r="C506" s="113"/>
    </row>
    <row r="507" ht="18">
      <c r="C507" s="113"/>
    </row>
    <row r="508" ht="18">
      <c r="C508" s="113"/>
    </row>
    <row r="509" ht="18">
      <c r="C509" s="113"/>
    </row>
    <row r="510" ht="18">
      <c r="C510" s="113"/>
    </row>
    <row r="511" ht="18">
      <c r="C511" s="113"/>
    </row>
    <row r="512" ht="18">
      <c r="C512" s="113"/>
    </row>
    <row r="513" ht="18">
      <c r="C513" s="113"/>
    </row>
    <row r="514" ht="18">
      <c r="C514" s="113"/>
    </row>
    <row r="515" ht="18">
      <c r="C515" s="113"/>
    </row>
    <row r="516" ht="18">
      <c r="C516" s="113"/>
    </row>
    <row r="517" ht="18">
      <c r="C517" s="113"/>
    </row>
    <row r="518" ht="18">
      <c r="C518" s="113"/>
    </row>
    <row r="519" ht="18">
      <c r="C519" s="113"/>
    </row>
    <row r="520" ht="18">
      <c r="C520" s="113"/>
    </row>
    <row r="521" ht="18">
      <c r="C521" s="113"/>
    </row>
    <row r="522" ht="18">
      <c r="C522" s="113"/>
    </row>
    <row r="523" ht="18">
      <c r="C523" s="113"/>
    </row>
    <row r="524" ht="18">
      <c r="C524" s="113"/>
    </row>
    <row r="525" ht="18">
      <c r="C525" s="113"/>
    </row>
    <row r="526" ht="18">
      <c r="C526" s="113"/>
    </row>
    <row r="527" ht="18">
      <c r="C527" s="113"/>
    </row>
    <row r="528" ht="18">
      <c r="C528" s="113"/>
    </row>
    <row r="529" ht="18">
      <c r="C529" s="113"/>
    </row>
    <row r="530" ht="18">
      <c r="C530" s="113"/>
    </row>
    <row r="531" ht="18">
      <c r="C531" s="113"/>
    </row>
    <row r="532" ht="18">
      <c r="C532" s="113"/>
    </row>
    <row r="533" ht="18">
      <c r="C533" s="113"/>
    </row>
    <row r="534" ht="18">
      <c r="C534" s="113"/>
    </row>
    <row r="535" ht="18">
      <c r="C535" s="113"/>
    </row>
    <row r="536" ht="18">
      <c r="C536" s="113"/>
    </row>
    <row r="537" ht="18">
      <c r="C537" s="113"/>
    </row>
    <row r="538" ht="18">
      <c r="C538" s="113"/>
    </row>
    <row r="539" ht="18">
      <c r="C539" s="113"/>
    </row>
    <row r="540" ht="18">
      <c r="C540" s="113"/>
    </row>
    <row r="541" ht="18">
      <c r="C541" s="113"/>
    </row>
    <row r="542" ht="18">
      <c r="C542" s="113"/>
    </row>
    <row r="543" ht="18">
      <c r="C543" s="113"/>
    </row>
    <row r="544" ht="18">
      <c r="C544" s="113"/>
    </row>
    <row r="545" ht="18">
      <c r="C545" s="113"/>
    </row>
    <row r="546" ht="18">
      <c r="C546" s="113"/>
    </row>
    <row r="547" ht="18">
      <c r="C547" s="113"/>
    </row>
    <row r="548" ht="18">
      <c r="C548" s="113"/>
    </row>
    <row r="549" ht="18">
      <c r="C549" s="113"/>
    </row>
    <row r="550" ht="18">
      <c r="C550" s="113"/>
    </row>
    <row r="551" ht="18">
      <c r="C551" s="113"/>
    </row>
    <row r="552" ht="18">
      <c r="C552" s="113"/>
    </row>
    <row r="553" ht="18">
      <c r="C553" s="113"/>
    </row>
    <row r="554" ht="18">
      <c r="C554" s="113"/>
    </row>
    <row r="555" ht="18">
      <c r="C555" s="113"/>
    </row>
    <row r="556" ht="18">
      <c r="C556" s="113"/>
    </row>
    <row r="557" ht="18">
      <c r="C557" s="113"/>
    </row>
    <row r="558" ht="18">
      <c r="C558" s="113"/>
    </row>
    <row r="559" ht="18">
      <c r="C559" s="113"/>
    </row>
    <row r="560" ht="18">
      <c r="C560" s="113"/>
    </row>
    <row r="561" ht="18">
      <c r="C561" s="113"/>
    </row>
    <row r="562" ht="18">
      <c r="C562" s="113"/>
    </row>
    <row r="563" ht="18">
      <c r="C563" s="113"/>
    </row>
    <row r="564" ht="18">
      <c r="C564" s="113"/>
    </row>
    <row r="565" ht="18">
      <c r="C565" s="113"/>
    </row>
    <row r="566" ht="18">
      <c r="C566" s="113"/>
    </row>
    <row r="567" ht="18">
      <c r="C567" s="113"/>
    </row>
    <row r="568" ht="18">
      <c r="C568" s="113"/>
    </row>
    <row r="569" ht="18">
      <c r="C569" s="113"/>
    </row>
    <row r="570" ht="18">
      <c r="C570" s="113"/>
    </row>
    <row r="571" ht="18">
      <c r="C571" s="113"/>
    </row>
    <row r="572" ht="18">
      <c r="C572" s="113"/>
    </row>
    <row r="573" ht="18">
      <c r="C573" s="113"/>
    </row>
    <row r="574" ht="18">
      <c r="C574" s="113"/>
    </row>
    <row r="575" ht="18">
      <c r="C575" s="113"/>
    </row>
    <row r="576" ht="18">
      <c r="C576" s="113"/>
    </row>
    <row r="577" ht="18">
      <c r="C577" s="113"/>
    </row>
    <row r="578" ht="18">
      <c r="C578" s="113"/>
    </row>
    <row r="579" ht="18">
      <c r="C579" s="113"/>
    </row>
    <row r="580" ht="18">
      <c r="C580" s="113"/>
    </row>
    <row r="581" ht="18">
      <c r="C581" s="113"/>
    </row>
    <row r="582" ht="18">
      <c r="C582" s="113"/>
    </row>
    <row r="583" ht="18">
      <c r="C583" s="113"/>
    </row>
    <row r="584" ht="18">
      <c r="C584" s="113"/>
    </row>
    <row r="585" ht="18">
      <c r="C585" s="113"/>
    </row>
    <row r="586" ht="18">
      <c r="C586" s="113"/>
    </row>
    <row r="587" ht="18">
      <c r="C587" s="113"/>
    </row>
    <row r="588" ht="18">
      <c r="C588" s="113"/>
    </row>
    <row r="589" ht="18">
      <c r="C589" s="113"/>
    </row>
    <row r="590" ht="18">
      <c r="C590" s="113"/>
    </row>
    <row r="591" ht="18">
      <c r="C591" s="113"/>
    </row>
    <row r="592" ht="18">
      <c r="C592" s="113"/>
    </row>
    <row r="593" ht="18">
      <c r="C593" s="113"/>
    </row>
    <row r="594" ht="18">
      <c r="C594" s="113"/>
    </row>
    <row r="595" ht="18">
      <c r="C595" s="113"/>
    </row>
    <row r="596" ht="18">
      <c r="C596" s="113"/>
    </row>
    <row r="597" ht="18">
      <c r="C597" s="113"/>
    </row>
    <row r="598" ht="18">
      <c r="C598" s="113"/>
    </row>
    <row r="599" ht="18">
      <c r="C599" s="113"/>
    </row>
    <row r="600" ht="18">
      <c r="C600" s="113"/>
    </row>
    <row r="601" ht="18">
      <c r="C601" s="113"/>
    </row>
    <row r="602" ht="18">
      <c r="C602" s="113"/>
    </row>
    <row r="603" ht="18">
      <c r="C603" s="113"/>
    </row>
    <row r="604" ht="18">
      <c r="C604" s="113"/>
    </row>
    <row r="605" ht="18">
      <c r="C605" s="113"/>
    </row>
    <row r="606" ht="18">
      <c r="C606" s="113"/>
    </row>
    <row r="607" ht="18">
      <c r="C607" s="113"/>
    </row>
    <row r="608" ht="18">
      <c r="C608" s="113"/>
    </row>
    <row r="609" ht="18">
      <c r="C609" s="113"/>
    </row>
    <row r="610" ht="18">
      <c r="C610" s="113"/>
    </row>
    <row r="611" ht="18">
      <c r="C611" s="113"/>
    </row>
    <row r="612" ht="18">
      <c r="C612" s="113"/>
    </row>
    <row r="613" ht="18">
      <c r="C613" s="113"/>
    </row>
    <row r="614" ht="18">
      <c r="C614" s="113"/>
    </row>
    <row r="615" ht="18">
      <c r="C615" s="113"/>
    </row>
    <row r="616" ht="18">
      <c r="C616" s="113"/>
    </row>
    <row r="617" ht="18">
      <c r="C617" s="113"/>
    </row>
    <row r="618" ht="18">
      <c r="C618" s="113"/>
    </row>
    <row r="619" ht="18">
      <c r="C619" s="113"/>
    </row>
    <row r="620" ht="18">
      <c r="C620" s="113"/>
    </row>
    <row r="621" ht="18">
      <c r="C621" s="113"/>
    </row>
    <row r="622" ht="18">
      <c r="C622" s="113"/>
    </row>
    <row r="623" ht="18">
      <c r="C623" s="113"/>
    </row>
    <row r="624" ht="18">
      <c r="C624" s="113"/>
    </row>
    <row r="625" ht="18">
      <c r="C625" s="113"/>
    </row>
    <row r="626" ht="18">
      <c r="C626" s="113"/>
    </row>
    <row r="627" ht="18">
      <c r="C627" s="113"/>
    </row>
    <row r="628" ht="18">
      <c r="C628" s="113"/>
    </row>
    <row r="629" ht="18">
      <c r="C629" s="113"/>
    </row>
    <row r="630" ht="18">
      <c r="C630" s="113"/>
    </row>
    <row r="631" ht="18">
      <c r="C631" s="113"/>
    </row>
    <row r="632" ht="18">
      <c r="C632" s="113"/>
    </row>
    <row r="633" ht="18">
      <c r="C633" s="113"/>
    </row>
    <row r="634" ht="18">
      <c r="C634" s="113"/>
    </row>
    <row r="635" ht="18">
      <c r="C635" s="113"/>
    </row>
    <row r="636" ht="18">
      <c r="C636" s="113"/>
    </row>
    <row r="637" ht="18">
      <c r="C637" s="113"/>
    </row>
    <row r="638" ht="18">
      <c r="C638" s="113"/>
    </row>
    <row r="639" ht="18">
      <c r="C639" s="113"/>
    </row>
    <row r="640" ht="18">
      <c r="C640" s="113"/>
    </row>
    <row r="641" ht="18">
      <c r="C641" s="113"/>
    </row>
    <row r="642" ht="18">
      <c r="C642" s="113"/>
    </row>
    <row r="643" ht="18">
      <c r="C643" s="113"/>
    </row>
    <row r="644" ht="18">
      <c r="C644" s="113"/>
    </row>
    <row r="645" ht="18">
      <c r="C645" s="113"/>
    </row>
    <row r="646" ht="18">
      <c r="C646" s="113"/>
    </row>
    <row r="647" ht="18">
      <c r="C647" s="113"/>
    </row>
    <row r="648" ht="18">
      <c r="C648" s="113"/>
    </row>
    <row r="649" ht="18">
      <c r="C649" s="113"/>
    </row>
    <row r="650" ht="18">
      <c r="C650" s="113"/>
    </row>
    <row r="651" ht="18">
      <c r="C651" s="113"/>
    </row>
    <row r="652" ht="18">
      <c r="C652" s="113"/>
    </row>
    <row r="653" ht="18">
      <c r="C653" s="113"/>
    </row>
    <row r="654" ht="18">
      <c r="C654" s="113"/>
    </row>
    <row r="655" ht="18">
      <c r="C655" s="113"/>
    </row>
    <row r="656" ht="18">
      <c r="C656" s="113"/>
    </row>
    <row r="657" ht="18">
      <c r="C657" s="113"/>
    </row>
    <row r="658" ht="18">
      <c r="C658" s="113"/>
    </row>
    <row r="659" ht="18">
      <c r="C659" s="113"/>
    </row>
    <row r="660" ht="18">
      <c r="C660" s="113"/>
    </row>
    <row r="661" ht="18">
      <c r="C661" s="113"/>
    </row>
    <row r="662" ht="18">
      <c r="C662" s="113"/>
    </row>
    <row r="663" ht="18">
      <c r="C663" s="113"/>
    </row>
    <row r="664" ht="18">
      <c r="C664" s="113"/>
    </row>
    <row r="665" ht="18">
      <c r="C665" s="113"/>
    </row>
    <row r="666" ht="18">
      <c r="C666" s="113"/>
    </row>
    <row r="667" ht="18">
      <c r="C667" s="113"/>
    </row>
    <row r="668" ht="18">
      <c r="C668" s="113"/>
    </row>
    <row r="669" ht="18">
      <c r="C669" s="113"/>
    </row>
    <row r="670" ht="18">
      <c r="C670" s="113"/>
    </row>
    <row r="671" ht="18">
      <c r="C671" s="113"/>
    </row>
    <row r="672" ht="18">
      <c r="C672" s="113"/>
    </row>
    <row r="673" ht="18">
      <c r="C673" s="113"/>
    </row>
    <row r="674" ht="18">
      <c r="C674" s="113"/>
    </row>
    <row r="675" ht="18">
      <c r="C675" s="113"/>
    </row>
    <row r="676" ht="18">
      <c r="C676" s="113"/>
    </row>
    <row r="677" ht="18">
      <c r="C677" s="113"/>
    </row>
    <row r="678" ht="18">
      <c r="C678" s="113"/>
    </row>
    <row r="679" ht="18">
      <c r="C679" s="113"/>
    </row>
    <row r="680" ht="18">
      <c r="C680" s="113"/>
    </row>
    <row r="681" ht="18">
      <c r="C681" s="113"/>
    </row>
    <row r="682" ht="18">
      <c r="C682" s="113"/>
    </row>
    <row r="683" ht="18">
      <c r="C683" s="113"/>
    </row>
    <row r="684" ht="18">
      <c r="C684" s="113"/>
    </row>
    <row r="685" ht="18">
      <c r="C685" s="113"/>
    </row>
    <row r="686" ht="18">
      <c r="C686" s="113"/>
    </row>
    <row r="687" ht="18">
      <c r="C687" s="113"/>
    </row>
    <row r="688" ht="18">
      <c r="C688" s="113"/>
    </row>
    <row r="689" ht="18">
      <c r="C689" s="113"/>
    </row>
    <row r="690" ht="18">
      <c r="C690" s="113"/>
    </row>
    <row r="691" ht="18">
      <c r="C691" s="113"/>
    </row>
    <row r="692" ht="18">
      <c r="C692" s="113"/>
    </row>
    <row r="693" ht="18">
      <c r="C693" s="113"/>
    </row>
    <row r="694" ht="18">
      <c r="C694" s="113"/>
    </row>
    <row r="695" ht="18">
      <c r="C695" s="113"/>
    </row>
    <row r="696" ht="18">
      <c r="C696" s="113"/>
    </row>
    <row r="697" ht="18">
      <c r="C697" s="113"/>
    </row>
    <row r="698" ht="18">
      <c r="C698" s="113"/>
    </row>
    <row r="699" ht="18">
      <c r="C699" s="113"/>
    </row>
    <row r="700" ht="18">
      <c r="C700" s="113"/>
    </row>
    <row r="701" ht="18">
      <c r="C701" s="113"/>
    </row>
    <row r="702" ht="18">
      <c r="C702" s="113"/>
    </row>
    <row r="703" ht="18">
      <c r="C703" s="113"/>
    </row>
    <row r="704" ht="18">
      <c r="C704" s="113"/>
    </row>
    <row r="705" ht="18">
      <c r="C705" s="113"/>
    </row>
    <row r="706" ht="18">
      <c r="C706" s="113"/>
    </row>
    <row r="707" ht="18">
      <c r="C707" s="113"/>
    </row>
    <row r="708" ht="18">
      <c r="C708" s="113"/>
    </row>
    <row r="709" ht="18">
      <c r="C709" s="113"/>
    </row>
    <row r="710" ht="18">
      <c r="C710" s="113"/>
    </row>
    <row r="711" ht="18">
      <c r="C711" s="113"/>
    </row>
    <row r="712" ht="18">
      <c r="C712" s="113"/>
    </row>
    <row r="713" ht="18">
      <c r="C713" s="113"/>
    </row>
    <row r="714" ht="18">
      <c r="C714" s="113"/>
    </row>
    <row r="715" ht="18">
      <c r="C715" s="113"/>
    </row>
    <row r="716" ht="18">
      <c r="C716" s="113"/>
    </row>
    <row r="717" ht="18">
      <c r="C717" s="113"/>
    </row>
    <row r="718" ht="18">
      <c r="C718" s="113"/>
    </row>
    <row r="719" ht="18">
      <c r="C719" s="113"/>
    </row>
    <row r="720" ht="18">
      <c r="C720" s="113"/>
    </row>
    <row r="721" ht="18">
      <c r="C721" s="113"/>
    </row>
    <row r="722" ht="18">
      <c r="C722" s="113"/>
    </row>
    <row r="723" ht="18">
      <c r="C723" s="113"/>
    </row>
    <row r="724" ht="18">
      <c r="C724" s="113"/>
    </row>
    <row r="725" ht="18">
      <c r="C725" s="113"/>
    </row>
    <row r="726" ht="18">
      <c r="C726" s="113"/>
    </row>
    <row r="727" ht="18">
      <c r="C727" s="113"/>
    </row>
    <row r="728" ht="18">
      <c r="C728" s="113"/>
    </row>
    <row r="729" ht="18">
      <c r="C729" s="113"/>
    </row>
    <row r="730" ht="18">
      <c r="C730" s="113"/>
    </row>
    <row r="731" ht="18">
      <c r="C731" s="113"/>
    </row>
    <row r="732" ht="18">
      <c r="C732" s="113"/>
    </row>
    <row r="733" ht="18">
      <c r="C733" s="113"/>
    </row>
    <row r="734" ht="18">
      <c r="C734" s="113"/>
    </row>
    <row r="735" ht="18">
      <c r="C735" s="113"/>
    </row>
    <row r="736" ht="18">
      <c r="C736" s="113"/>
    </row>
    <row r="737" ht="18">
      <c r="C737" s="113"/>
    </row>
    <row r="738" ht="18">
      <c r="C738" s="113"/>
    </row>
    <row r="739" ht="18">
      <c r="C739" s="113"/>
    </row>
    <row r="740" ht="18">
      <c r="C740" s="113"/>
    </row>
    <row r="741" ht="18">
      <c r="C741" s="113"/>
    </row>
    <row r="742" ht="18">
      <c r="C742" s="113"/>
    </row>
    <row r="743" ht="18">
      <c r="C743" s="113"/>
    </row>
    <row r="744" ht="18">
      <c r="C744" s="113"/>
    </row>
    <row r="745" ht="18">
      <c r="C745" s="113"/>
    </row>
    <row r="746" ht="18">
      <c r="C746" s="113"/>
    </row>
    <row r="747" ht="18">
      <c r="C747" s="113"/>
    </row>
    <row r="748" ht="18">
      <c r="C748" s="113"/>
    </row>
    <row r="749" ht="18">
      <c r="C749" s="113"/>
    </row>
    <row r="750" ht="18">
      <c r="C750" s="113"/>
    </row>
    <row r="751" ht="18">
      <c r="C751" s="113"/>
    </row>
    <row r="752" ht="18">
      <c r="C752" s="113"/>
    </row>
    <row r="753" ht="18">
      <c r="C753" s="113"/>
    </row>
    <row r="754" ht="18">
      <c r="C754" s="113"/>
    </row>
    <row r="755" ht="18">
      <c r="C755" s="113"/>
    </row>
    <row r="756" ht="18">
      <c r="C756" s="113"/>
    </row>
    <row r="757" ht="18">
      <c r="C757" s="113"/>
    </row>
    <row r="758" ht="18">
      <c r="C758" s="113"/>
    </row>
    <row r="759" ht="18">
      <c r="C759" s="113"/>
    </row>
    <row r="760" ht="18">
      <c r="C760" s="113"/>
    </row>
    <row r="761" ht="18">
      <c r="C761" s="113"/>
    </row>
    <row r="762" ht="18">
      <c r="C762" s="113"/>
    </row>
    <row r="763" ht="18">
      <c r="C763" s="113"/>
    </row>
    <row r="764" ht="18">
      <c r="C764" s="113"/>
    </row>
    <row r="765" ht="18">
      <c r="C765" s="113"/>
    </row>
    <row r="766" ht="18">
      <c r="C766" s="113"/>
    </row>
    <row r="767" ht="18">
      <c r="C767" s="113"/>
    </row>
    <row r="768" ht="18">
      <c r="C768" s="113"/>
    </row>
    <row r="769" ht="18">
      <c r="C769" s="113"/>
    </row>
    <row r="770" ht="18">
      <c r="C770" s="113"/>
    </row>
    <row r="771" ht="18">
      <c r="C771" s="113"/>
    </row>
    <row r="772" ht="18">
      <c r="C772" s="113"/>
    </row>
    <row r="773" ht="18">
      <c r="C773" s="113"/>
    </row>
    <row r="774" ht="18">
      <c r="C774" s="113"/>
    </row>
    <row r="775" ht="18">
      <c r="C775" s="113"/>
    </row>
    <row r="776" ht="18">
      <c r="C776" s="113"/>
    </row>
    <row r="777" ht="18">
      <c r="C777" s="113"/>
    </row>
    <row r="778" ht="18">
      <c r="C778" s="113"/>
    </row>
    <row r="779" ht="18">
      <c r="C779" s="113"/>
    </row>
    <row r="780" ht="18">
      <c r="C780" s="113"/>
    </row>
    <row r="781" ht="18">
      <c r="C781" s="113"/>
    </row>
    <row r="782" ht="18">
      <c r="C782" s="113"/>
    </row>
    <row r="783" ht="18">
      <c r="C783" s="113"/>
    </row>
    <row r="784" ht="18">
      <c r="C784" s="113"/>
    </row>
    <row r="785" ht="18">
      <c r="C785" s="113"/>
    </row>
    <row r="786" ht="18">
      <c r="C786" s="113"/>
    </row>
    <row r="787" ht="18">
      <c r="C787" s="113"/>
    </row>
    <row r="788" ht="18">
      <c r="C788" s="113"/>
    </row>
    <row r="789" ht="18">
      <c r="C789" s="113"/>
    </row>
    <row r="790" ht="18">
      <c r="C790" s="113"/>
    </row>
    <row r="791" ht="18">
      <c r="C791" s="113"/>
    </row>
    <row r="792" ht="18">
      <c r="C792" s="113"/>
    </row>
    <row r="793" ht="18">
      <c r="C793" s="113"/>
    </row>
    <row r="794" ht="18">
      <c r="C794" s="113"/>
    </row>
    <row r="795" ht="18">
      <c r="C795" s="113"/>
    </row>
    <row r="796" ht="18">
      <c r="C796" s="113"/>
    </row>
    <row r="797" ht="18">
      <c r="C797" s="113"/>
    </row>
    <row r="798" ht="18">
      <c r="C798" s="113"/>
    </row>
    <row r="799" ht="18">
      <c r="C799" s="113"/>
    </row>
    <row r="800" ht="18">
      <c r="C800" s="113"/>
    </row>
    <row r="801" ht="18">
      <c r="C801" s="113"/>
    </row>
    <row r="802" ht="18">
      <c r="C802" s="113"/>
    </row>
    <row r="803" ht="18">
      <c r="C803" s="113"/>
    </row>
    <row r="804" ht="18">
      <c r="C804" s="113"/>
    </row>
    <row r="805" ht="18">
      <c r="C805" s="113"/>
    </row>
    <row r="806" ht="18">
      <c r="C806" s="113"/>
    </row>
    <row r="807" ht="18">
      <c r="C807" s="113"/>
    </row>
    <row r="808" ht="18">
      <c r="C808" s="113"/>
    </row>
    <row r="809" ht="18">
      <c r="C809" s="113"/>
    </row>
    <row r="810" ht="18">
      <c r="C810" s="113"/>
    </row>
    <row r="811" ht="18">
      <c r="C811" s="113"/>
    </row>
    <row r="812" ht="18">
      <c r="C812" s="113"/>
    </row>
    <row r="813" ht="18">
      <c r="C813" s="113"/>
    </row>
    <row r="814" ht="18">
      <c r="C814" s="113"/>
    </row>
    <row r="815" ht="18">
      <c r="C815" s="113"/>
    </row>
    <row r="816" ht="18">
      <c r="C816" s="113"/>
    </row>
    <row r="817" ht="18">
      <c r="C817" s="113"/>
    </row>
    <row r="818" ht="18">
      <c r="C818" s="113"/>
    </row>
    <row r="819" ht="18">
      <c r="C819" s="113"/>
    </row>
    <row r="820" ht="18">
      <c r="C820" s="113"/>
    </row>
    <row r="821" ht="18">
      <c r="C821" s="113"/>
    </row>
    <row r="822" ht="18">
      <c r="C822" s="113"/>
    </row>
    <row r="823" ht="18">
      <c r="C823" s="113"/>
    </row>
    <row r="824" ht="18">
      <c r="C824" s="113"/>
    </row>
    <row r="825" ht="18">
      <c r="C825" s="113"/>
    </row>
    <row r="826" ht="18">
      <c r="C826" s="113"/>
    </row>
    <row r="827" ht="18">
      <c r="C827" s="113"/>
    </row>
    <row r="828" ht="18">
      <c r="C828" s="113"/>
    </row>
    <row r="829" ht="18">
      <c r="C829" s="113"/>
    </row>
    <row r="830" ht="18">
      <c r="C830" s="113"/>
    </row>
    <row r="831" ht="18">
      <c r="C831" s="113"/>
    </row>
    <row r="832" ht="18">
      <c r="C832" s="113"/>
    </row>
    <row r="833" ht="18">
      <c r="C833" s="113"/>
    </row>
    <row r="834" ht="18">
      <c r="C834" s="113"/>
    </row>
    <row r="835" ht="18">
      <c r="C835" s="113"/>
    </row>
    <row r="836" ht="18">
      <c r="C836" s="113"/>
    </row>
    <row r="837" ht="18">
      <c r="C837" s="113"/>
    </row>
    <row r="838" ht="18">
      <c r="C838" s="113"/>
    </row>
    <row r="839" ht="18">
      <c r="C839" s="113"/>
    </row>
    <row r="840" ht="18">
      <c r="C840" s="113"/>
    </row>
    <row r="841" ht="18">
      <c r="C841" s="113"/>
    </row>
    <row r="842" ht="18">
      <c r="C842" s="113"/>
    </row>
    <row r="843" ht="18">
      <c r="C843" s="113"/>
    </row>
    <row r="844" ht="18">
      <c r="C844" s="113"/>
    </row>
    <row r="845" ht="18">
      <c r="C845" s="113"/>
    </row>
    <row r="846" ht="18">
      <c r="C846" s="113"/>
    </row>
    <row r="847" ht="18">
      <c r="C847" s="113"/>
    </row>
    <row r="848" ht="18">
      <c r="C848" s="113"/>
    </row>
    <row r="849" ht="18">
      <c r="C849" s="113"/>
    </row>
    <row r="850" ht="18">
      <c r="C850" s="113"/>
    </row>
    <row r="851" ht="18">
      <c r="C851" s="113"/>
    </row>
    <row r="852" ht="18">
      <c r="C852" s="113"/>
    </row>
    <row r="853" ht="18">
      <c r="C853" s="113"/>
    </row>
    <row r="854" ht="18">
      <c r="C854" s="113"/>
    </row>
    <row r="855" ht="18">
      <c r="C855" s="113"/>
    </row>
    <row r="856" ht="18">
      <c r="C856" s="113"/>
    </row>
    <row r="857" ht="18">
      <c r="C857" s="113"/>
    </row>
    <row r="858" ht="18">
      <c r="C858" s="113"/>
    </row>
    <row r="859" ht="18">
      <c r="C859" s="113"/>
    </row>
    <row r="860" ht="18">
      <c r="C860" s="113"/>
    </row>
    <row r="861" ht="18">
      <c r="C861" s="113"/>
    </row>
    <row r="862" ht="18">
      <c r="C862" s="113"/>
    </row>
    <row r="863" ht="18">
      <c r="C863" s="113"/>
    </row>
    <row r="864" ht="18">
      <c r="C864" s="113"/>
    </row>
    <row r="865" ht="18">
      <c r="C865" s="113"/>
    </row>
    <row r="866" ht="18">
      <c r="C866" s="113"/>
    </row>
    <row r="867" ht="18">
      <c r="C867" s="113"/>
    </row>
    <row r="868" ht="18">
      <c r="C868" s="113"/>
    </row>
    <row r="869" ht="18">
      <c r="C869" s="113"/>
    </row>
    <row r="870" ht="18">
      <c r="C870" s="113"/>
    </row>
    <row r="871" ht="18">
      <c r="C871" s="113"/>
    </row>
    <row r="872" ht="18">
      <c r="C872" s="113"/>
    </row>
    <row r="873" ht="18">
      <c r="C873" s="113"/>
    </row>
    <row r="874" ht="18">
      <c r="C874" s="113"/>
    </row>
    <row r="875" ht="18">
      <c r="C875" s="113"/>
    </row>
    <row r="876" ht="18">
      <c r="C876" s="113"/>
    </row>
    <row r="877" ht="18">
      <c r="C877" s="113"/>
    </row>
    <row r="878" ht="18">
      <c r="C878" s="113"/>
    </row>
    <row r="879" ht="18">
      <c r="C879" s="113"/>
    </row>
    <row r="880" ht="18">
      <c r="C880" s="113"/>
    </row>
    <row r="881" ht="18">
      <c r="C881" s="113"/>
    </row>
    <row r="882" ht="18">
      <c r="C882" s="113"/>
    </row>
    <row r="883" ht="18">
      <c r="C883" s="113"/>
    </row>
    <row r="884" ht="18">
      <c r="C884" s="113"/>
    </row>
    <row r="885" ht="18">
      <c r="C885" s="113"/>
    </row>
    <row r="886" ht="18">
      <c r="C886" s="113"/>
    </row>
    <row r="887" ht="18">
      <c r="C887" s="113"/>
    </row>
    <row r="888" ht="18">
      <c r="C888" s="113"/>
    </row>
    <row r="889" ht="18">
      <c r="C889" s="113"/>
    </row>
    <row r="890" ht="18">
      <c r="C890" s="113"/>
    </row>
    <row r="891" ht="18">
      <c r="C891" s="113"/>
    </row>
    <row r="892" ht="18">
      <c r="C892" s="113"/>
    </row>
    <row r="893" ht="18">
      <c r="C893" s="113"/>
    </row>
    <row r="894" ht="18">
      <c r="C894" s="113"/>
    </row>
    <row r="895" ht="18">
      <c r="C895" s="113"/>
    </row>
    <row r="896" ht="18">
      <c r="C896" s="113"/>
    </row>
    <row r="897" ht="18">
      <c r="C897" s="113"/>
    </row>
    <row r="898" ht="18">
      <c r="C898" s="113"/>
    </row>
    <row r="899" ht="18">
      <c r="C899" s="113"/>
    </row>
    <row r="900" ht="18">
      <c r="C900" s="113"/>
    </row>
    <row r="901" ht="18">
      <c r="C901" s="113"/>
    </row>
    <row r="902" ht="18">
      <c r="C902" s="113"/>
    </row>
    <row r="903" ht="18">
      <c r="C903" s="113"/>
    </row>
    <row r="904" ht="18">
      <c r="C904" s="113"/>
    </row>
    <row r="905" ht="18">
      <c r="C905" s="113"/>
    </row>
    <row r="906" ht="18">
      <c r="C906" s="113"/>
    </row>
    <row r="907" ht="18">
      <c r="C907" s="113"/>
    </row>
    <row r="908" ht="18">
      <c r="C908" s="113"/>
    </row>
    <row r="909" ht="18">
      <c r="C909" s="113"/>
    </row>
    <row r="910" ht="18">
      <c r="C910" s="113"/>
    </row>
    <row r="911" ht="18">
      <c r="C911" s="113"/>
    </row>
    <row r="912" ht="18">
      <c r="C912" s="113"/>
    </row>
    <row r="913" ht="18">
      <c r="C913" s="113"/>
    </row>
    <row r="914" ht="18">
      <c r="C914" s="113"/>
    </row>
    <row r="915" ht="18">
      <c r="C915" s="113"/>
    </row>
    <row r="916" ht="18">
      <c r="C916" s="113"/>
    </row>
    <row r="917" ht="18">
      <c r="C917" s="113"/>
    </row>
    <row r="918" ht="18">
      <c r="C918" s="113"/>
    </row>
    <row r="919" ht="18">
      <c r="C919" s="113"/>
    </row>
    <row r="920" ht="18">
      <c r="C920" s="113"/>
    </row>
    <row r="921" ht="18">
      <c r="C921" s="113"/>
    </row>
    <row r="922" ht="18">
      <c r="C922" s="113"/>
    </row>
    <row r="923" ht="18">
      <c r="C923" s="113"/>
    </row>
    <row r="924" ht="18">
      <c r="C924" s="113"/>
    </row>
    <row r="925" ht="18">
      <c r="C925" s="113"/>
    </row>
    <row r="926" ht="18">
      <c r="C926" s="113"/>
    </row>
    <row r="927" ht="18">
      <c r="C927" s="113"/>
    </row>
    <row r="928" ht="18">
      <c r="C928" s="113"/>
    </row>
    <row r="929" ht="18">
      <c r="C929" s="113"/>
    </row>
    <row r="930" ht="18">
      <c r="C930" s="113"/>
    </row>
    <row r="931" ht="18">
      <c r="C931" s="113"/>
    </row>
    <row r="932" ht="18">
      <c r="C932" s="113"/>
    </row>
    <row r="933" ht="18">
      <c r="C933" s="113"/>
    </row>
    <row r="934" ht="18">
      <c r="C934" s="113"/>
    </row>
    <row r="935" ht="18">
      <c r="C935" s="113"/>
    </row>
    <row r="936" ht="18">
      <c r="C936" s="113"/>
    </row>
    <row r="937" ht="18">
      <c r="C937" s="113"/>
    </row>
    <row r="938" ht="18">
      <c r="C938" s="113"/>
    </row>
    <row r="939" ht="18">
      <c r="C939" s="113"/>
    </row>
    <row r="940" ht="18">
      <c r="C940" s="113"/>
    </row>
    <row r="941" ht="18">
      <c r="C941" s="113"/>
    </row>
    <row r="942" ht="18">
      <c r="C942" s="113"/>
    </row>
    <row r="943" ht="18">
      <c r="C943" s="113"/>
    </row>
    <row r="944" ht="18">
      <c r="C944" s="113"/>
    </row>
    <row r="945" ht="18">
      <c r="C945" s="113"/>
    </row>
    <row r="946" ht="18">
      <c r="C946" s="113"/>
    </row>
    <row r="947" ht="18">
      <c r="C947" s="113"/>
    </row>
    <row r="948" ht="18">
      <c r="C948" s="113"/>
    </row>
    <row r="949" ht="18">
      <c r="C949" s="113"/>
    </row>
    <row r="950" ht="18">
      <c r="C950" s="113"/>
    </row>
    <row r="951" ht="18">
      <c r="C951" s="113"/>
    </row>
    <row r="952" ht="18">
      <c r="C952" s="113"/>
    </row>
    <row r="953" ht="18">
      <c r="C953" s="113"/>
    </row>
    <row r="954" ht="18">
      <c r="C954" s="113"/>
    </row>
    <row r="955" ht="18">
      <c r="C955" s="113"/>
    </row>
    <row r="956" ht="18">
      <c r="C956" s="113"/>
    </row>
    <row r="957" ht="18">
      <c r="C957" s="113"/>
    </row>
    <row r="958" ht="18">
      <c r="C958" s="113"/>
    </row>
    <row r="959" ht="18">
      <c r="C959" s="113"/>
    </row>
    <row r="960" ht="18">
      <c r="C960" s="113"/>
    </row>
    <row r="961" ht="18">
      <c r="C961" s="113"/>
    </row>
    <row r="962" ht="18">
      <c r="C962" s="113"/>
    </row>
    <row r="963" ht="18">
      <c r="C963" s="113"/>
    </row>
    <row r="964" ht="18">
      <c r="C964" s="113"/>
    </row>
    <row r="965" ht="18">
      <c r="C965" s="113"/>
    </row>
    <row r="966" ht="18">
      <c r="C966" s="113"/>
    </row>
    <row r="967" ht="18">
      <c r="C967" s="113"/>
    </row>
    <row r="968" ht="18">
      <c r="C968" s="113"/>
    </row>
    <row r="969" ht="18">
      <c r="C969" s="113"/>
    </row>
    <row r="970" ht="18">
      <c r="C970" s="113"/>
    </row>
    <row r="971" ht="18">
      <c r="C971" s="113"/>
    </row>
    <row r="972" ht="18">
      <c r="C972" s="113"/>
    </row>
    <row r="973" ht="18">
      <c r="C973" s="113"/>
    </row>
    <row r="974" ht="18">
      <c r="C974" s="113"/>
    </row>
    <row r="975" ht="18">
      <c r="C975" s="113"/>
    </row>
    <row r="976" ht="18">
      <c r="C976" s="113"/>
    </row>
    <row r="977" ht="18">
      <c r="C977" s="113"/>
    </row>
    <row r="978" ht="18">
      <c r="C978" s="113"/>
    </row>
    <row r="979" ht="18">
      <c r="C979" s="113"/>
    </row>
    <row r="980" ht="18">
      <c r="C980" s="113"/>
    </row>
    <row r="981" ht="18">
      <c r="C981" s="113"/>
    </row>
    <row r="982" ht="18">
      <c r="C982" s="113"/>
    </row>
    <row r="983" ht="18">
      <c r="C983" s="113"/>
    </row>
    <row r="984" ht="18">
      <c r="C984" s="113"/>
    </row>
    <row r="985" ht="18">
      <c r="C985" s="113"/>
    </row>
    <row r="986" ht="18">
      <c r="C986" s="113"/>
    </row>
    <row r="987" ht="18">
      <c r="C987" s="113"/>
    </row>
    <row r="988" ht="18">
      <c r="C988" s="113"/>
    </row>
    <row r="989" ht="18">
      <c r="C989" s="113"/>
    </row>
    <row r="990" ht="18">
      <c r="C990" s="113"/>
    </row>
    <row r="991" ht="18">
      <c r="C991" s="113"/>
    </row>
    <row r="992" ht="18">
      <c r="C992" s="113"/>
    </row>
    <row r="993" ht="18">
      <c r="C993" s="113"/>
    </row>
    <row r="994" ht="18">
      <c r="C994" s="113"/>
    </row>
    <row r="995" ht="18">
      <c r="C995" s="113"/>
    </row>
    <row r="996" ht="18">
      <c r="C996" s="113"/>
    </row>
    <row r="997" ht="18">
      <c r="C997" s="113"/>
    </row>
    <row r="998" ht="18">
      <c r="C998" s="113"/>
    </row>
    <row r="999" ht="18">
      <c r="C999" s="113"/>
    </row>
    <row r="1000" ht="18">
      <c r="C1000" s="113"/>
    </row>
    <row r="1001" ht="18">
      <c r="C1001" s="113"/>
    </row>
    <row r="1002" ht="18">
      <c r="C1002" s="113"/>
    </row>
    <row r="1003" ht="18">
      <c r="C1003" s="113"/>
    </row>
    <row r="1004" ht="18">
      <c r="C1004" s="113"/>
    </row>
    <row r="1005" ht="18">
      <c r="C1005" s="113"/>
    </row>
    <row r="1006" ht="18">
      <c r="C1006" s="113"/>
    </row>
    <row r="1007" ht="18">
      <c r="C1007" s="113"/>
    </row>
    <row r="1008" ht="18">
      <c r="C1008" s="113"/>
    </row>
    <row r="1009" ht="18">
      <c r="C1009" s="113"/>
    </row>
    <row r="1010" ht="18">
      <c r="C1010" s="113"/>
    </row>
    <row r="1011" ht="18">
      <c r="C1011" s="113"/>
    </row>
    <row r="1012" ht="18">
      <c r="C1012" s="113"/>
    </row>
    <row r="1013" ht="18">
      <c r="C1013" s="113"/>
    </row>
    <row r="1014" ht="18">
      <c r="C1014" s="113"/>
    </row>
    <row r="1015" ht="18">
      <c r="C1015" s="113"/>
    </row>
    <row r="1016" ht="18">
      <c r="C1016" s="113"/>
    </row>
    <row r="1017" ht="18">
      <c r="C1017" s="113"/>
    </row>
    <row r="1018" ht="18">
      <c r="C1018" s="113"/>
    </row>
    <row r="1019" ht="18">
      <c r="C1019" s="113"/>
    </row>
    <row r="1020" ht="18">
      <c r="C1020" s="113"/>
    </row>
    <row r="1021" ht="18">
      <c r="C1021" s="113"/>
    </row>
    <row r="1022" ht="18">
      <c r="C1022" s="113"/>
    </row>
    <row r="1023" ht="18">
      <c r="C1023" s="113"/>
    </row>
    <row r="1024" ht="18">
      <c r="C1024" s="113"/>
    </row>
    <row r="1025" ht="18">
      <c r="C1025" s="113"/>
    </row>
    <row r="1026" ht="18">
      <c r="C1026" s="113"/>
    </row>
    <row r="1027" ht="18">
      <c r="C1027" s="113"/>
    </row>
    <row r="1028" ht="18">
      <c r="C1028" s="113"/>
    </row>
    <row r="1029" ht="18">
      <c r="C1029" s="113"/>
    </row>
    <row r="1030" ht="18">
      <c r="C1030" s="113"/>
    </row>
    <row r="1031" ht="18">
      <c r="C1031" s="113"/>
    </row>
    <row r="1032" ht="18">
      <c r="C1032" s="113"/>
    </row>
    <row r="1033" ht="18">
      <c r="C1033" s="113"/>
    </row>
    <row r="1034" ht="18">
      <c r="C1034" s="113"/>
    </row>
    <row r="1035" ht="18">
      <c r="C1035" s="113"/>
    </row>
    <row r="1036" ht="18">
      <c r="C1036" s="113"/>
    </row>
    <row r="1037" ht="18">
      <c r="C1037" s="113"/>
    </row>
    <row r="1038" ht="18">
      <c r="C1038" s="113"/>
    </row>
    <row r="1039" ht="18">
      <c r="C1039" s="113"/>
    </row>
    <row r="1040" ht="18">
      <c r="C1040" s="113"/>
    </row>
    <row r="1041" ht="18">
      <c r="C1041" s="113"/>
    </row>
    <row r="1042" ht="18">
      <c r="C1042" s="113"/>
    </row>
    <row r="1043" ht="18">
      <c r="C1043" s="113"/>
    </row>
    <row r="1044" ht="18">
      <c r="C1044" s="113"/>
    </row>
    <row r="1045" ht="18">
      <c r="C1045" s="113"/>
    </row>
    <row r="1046" ht="18">
      <c r="C1046" s="113"/>
    </row>
    <row r="1047" ht="18">
      <c r="C1047" s="113"/>
    </row>
    <row r="1048" ht="18">
      <c r="C1048" s="113"/>
    </row>
    <row r="1049" ht="18">
      <c r="C1049" s="113"/>
    </row>
    <row r="1050" ht="18">
      <c r="C1050" s="113"/>
    </row>
    <row r="1051" ht="18">
      <c r="C1051" s="113"/>
    </row>
    <row r="1052" ht="18">
      <c r="C1052" s="113"/>
    </row>
    <row r="1053" ht="18">
      <c r="C1053" s="113"/>
    </row>
    <row r="1054" ht="18">
      <c r="C1054" s="113"/>
    </row>
    <row r="1055" ht="18">
      <c r="C1055" s="113"/>
    </row>
    <row r="1056" ht="18">
      <c r="C1056" s="113"/>
    </row>
    <row r="1057" ht="18">
      <c r="C1057" s="113"/>
    </row>
    <row r="1058" ht="18">
      <c r="C1058" s="113"/>
    </row>
    <row r="1059" ht="18">
      <c r="C1059" s="113"/>
    </row>
    <row r="1060" ht="18">
      <c r="C1060" s="113"/>
    </row>
    <row r="1061" ht="18">
      <c r="C1061" s="113"/>
    </row>
    <row r="1062" ht="18">
      <c r="C1062" s="113"/>
    </row>
    <row r="1063" ht="18">
      <c r="C1063" s="113"/>
    </row>
    <row r="1064" ht="18">
      <c r="C1064" s="113"/>
    </row>
    <row r="1065" ht="18">
      <c r="C1065" s="113"/>
    </row>
    <row r="1066" ht="18">
      <c r="C1066" s="113"/>
    </row>
    <row r="1067" ht="18">
      <c r="C1067" s="113"/>
    </row>
    <row r="1068" ht="18">
      <c r="C1068" s="113"/>
    </row>
    <row r="1069" ht="18">
      <c r="C1069" s="113"/>
    </row>
    <row r="1070" ht="18">
      <c r="C1070" s="113"/>
    </row>
    <row r="1071" ht="18">
      <c r="C1071" s="113"/>
    </row>
    <row r="1072" ht="18">
      <c r="C1072" s="113"/>
    </row>
    <row r="1073" ht="18">
      <c r="C1073" s="113"/>
    </row>
    <row r="1074" ht="18">
      <c r="C1074" s="113"/>
    </row>
    <row r="1075" ht="18">
      <c r="C1075" s="113"/>
    </row>
    <row r="1076" ht="18">
      <c r="C1076" s="113"/>
    </row>
    <row r="1077" ht="18">
      <c r="C1077" s="113"/>
    </row>
    <row r="1078" ht="18">
      <c r="C1078" s="113"/>
    </row>
    <row r="1079" ht="18">
      <c r="C1079" s="113"/>
    </row>
    <row r="1080" ht="18">
      <c r="C1080" s="113"/>
    </row>
    <row r="1081" ht="18">
      <c r="C1081" s="113"/>
    </row>
    <row r="1082" ht="18">
      <c r="C1082" s="113"/>
    </row>
    <row r="1083" ht="18">
      <c r="C1083" s="113"/>
    </row>
    <row r="1084" ht="18">
      <c r="C1084" s="113"/>
    </row>
    <row r="1085" ht="18">
      <c r="C1085" s="113"/>
    </row>
    <row r="1086" ht="18">
      <c r="C1086" s="113"/>
    </row>
    <row r="1087" ht="18">
      <c r="C1087" s="113"/>
    </row>
    <row r="1088" ht="18">
      <c r="C1088" s="113"/>
    </row>
    <row r="1089" ht="18">
      <c r="C1089" s="113"/>
    </row>
    <row r="1090" ht="18">
      <c r="C1090" s="113"/>
    </row>
    <row r="1091" ht="18">
      <c r="C1091" s="113"/>
    </row>
    <row r="1092" ht="18">
      <c r="C1092" s="113"/>
    </row>
    <row r="1093" ht="18">
      <c r="C1093" s="113"/>
    </row>
    <row r="1094" ht="18">
      <c r="C1094" s="113"/>
    </row>
    <row r="1095" ht="18">
      <c r="C1095" s="113"/>
    </row>
    <row r="1096" ht="18">
      <c r="C1096" s="113"/>
    </row>
    <row r="1097" ht="18">
      <c r="C1097" s="113"/>
    </row>
    <row r="1098" ht="18">
      <c r="C1098" s="113"/>
    </row>
    <row r="1099" ht="18">
      <c r="C1099" s="113"/>
    </row>
    <row r="1100" ht="18">
      <c r="C1100" s="113"/>
    </row>
    <row r="1101" ht="18">
      <c r="C1101" s="113"/>
    </row>
    <row r="1102" ht="18">
      <c r="C1102" s="113"/>
    </row>
    <row r="1103" ht="18">
      <c r="C1103" s="113"/>
    </row>
    <row r="1104" ht="18">
      <c r="C1104" s="113"/>
    </row>
    <row r="1105" ht="18">
      <c r="C1105" s="113"/>
    </row>
    <row r="1106" ht="18">
      <c r="C1106" s="113"/>
    </row>
    <row r="1107" ht="18">
      <c r="C1107" s="113"/>
    </row>
    <row r="1108" ht="18">
      <c r="C1108" s="113"/>
    </row>
    <row r="1109" ht="18">
      <c r="C1109" s="113"/>
    </row>
    <row r="1110" ht="18">
      <c r="C1110" s="113"/>
    </row>
    <row r="1111" ht="18">
      <c r="C1111" s="113"/>
    </row>
    <row r="1112" ht="18">
      <c r="C1112" s="113"/>
    </row>
    <row r="1113" ht="18">
      <c r="C1113" s="113"/>
    </row>
    <row r="1114" ht="18">
      <c r="C1114" s="113"/>
    </row>
    <row r="1115" ht="18">
      <c r="C1115" s="113"/>
    </row>
    <row r="1116" ht="18">
      <c r="C1116" s="113"/>
    </row>
    <row r="1117" ht="18">
      <c r="C1117" s="113"/>
    </row>
    <row r="1118" ht="18">
      <c r="C1118" s="113"/>
    </row>
    <row r="1119" ht="18">
      <c r="C1119" s="113"/>
    </row>
    <row r="1120" ht="18">
      <c r="C1120" s="113"/>
    </row>
    <row r="1121" ht="18">
      <c r="C1121" s="113"/>
    </row>
    <row r="1122" ht="18">
      <c r="C1122" s="113"/>
    </row>
    <row r="1123" ht="18">
      <c r="C1123" s="113"/>
    </row>
    <row r="1124" ht="18">
      <c r="C1124" s="113"/>
    </row>
    <row r="1125" ht="18">
      <c r="C1125" s="113"/>
    </row>
    <row r="1126" ht="18">
      <c r="C1126" s="113"/>
    </row>
    <row r="1127" ht="18">
      <c r="C1127" s="113"/>
    </row>
    <row r="1128" ht="18">
      <c r="C1128" s="113"/>
    </row>
    <row r="1129" ht="18">
      <c r="C1129" s="113"/>
    </row>
    <row r="1130" ht="18">
      <c r="C1130" s="113"/>
    </row>
    <row r="1131" ht="18">
      <c r="C1131" s="113"/>
    </row>
    <row r="1132" ht="18">
      <c r="C1132" s="113"/>
    </row>
    <row r="1133" ht="18">
      <c r="C1133" s="113"/>
    </row>
    <row r="1134" ht="18">
      <c r="C1134" s="113"/>
    </row>
    <row r="1135" ht="18">
      <c r="C1135" s="113"/>
    </row>
    <row r="1136" ht="18">
      <c r="C1136" s="113"/>
    </row>
    <row r="1137" ht="18">
      <c r="C1137" s="113"/>
    </row>
    <row r="1138" ht="18">
      <c r="C1138" s="113"/>
    </row>
    <row r="1139" ht="18">
      <c r="C1139" s="113"/>
    </row>
    <row r="1140" ht="18">
      <c r="C1140" s="113"/>
    </row>
    <row r="1141" ht="18">
      <c r="C1141" s="113"/>
    </row>
    <row r="1142" ht="18">
      <c r="C1142" s="113"/>
    </row>
    <row r="1143" ht="18">
      <c r="C1143" s="113"/>
    </row>
    <row r="1144" ht="18">
      <c r="C1144" s="113"/>
    </row>
    <row r="1145" ht="18">
      <c r="C1145" s="113"/>
    </row>
    <row r="1146" ht="18">
      <c r="C1146" s="113"/>
    </row>
    <row r="1147" ht="18">
      <c r="C1147" s="113"/>
    </row>
    <row r="1148" ht="18">
      <c r="C1148" s="113"/>
    </row>
    <row r="1149" ht="18">
      <c r="C1149" s="113"/>
    </row>
    <row r="1150" ht="18">
      <c r="C1150" s="113"/>
    </row>
    <row r="1151" ht="18">
      <c r="C1151" s="113"/>
    </row>
    <row r="1152" ht="18">
      <c r="C1152" s="113"/>
    </row>
    <row r="1153" ht="18">
      <c r="C1153" s="113"/>
    </row>
    <row r="1154" ht="18">
      <c r="C1154" s="113"/>
    </row>
    <row r="1155" ht="18">
      <c r="C1155" s="113"/>
    </row>
    <row r="1156" ht="18">
      <c r="C1156" s="113"/>
    </row>
    <row r="1157" ht="18">
      <c r="C1157" s="113"/>
    </row>
    <row r="1158" ht="18">
      <c r="C1158" s="113"/>
    </row>
    <row r="1159" ht="18">
      <c r="C1159" s="113"/>
    </row>
    <row r="1160" ht="18">
      <c r="C1160" s="113"/>
    </row>
    <row r="1161" ht="18">
      <c r="C1161" s="113"/>
    </row>
    <row r="1162" ht="18">
      <c r="C1162" s="113"/>
    </row>
    <row r="1163" ht="18">
      <c r="C1163" s="113"/>
    </row>
    <row r="1164" ht="18">
      <c r="C1164" s="113"/>
    </row>
    <row r="1165" ht="18">
      <c r="C1165" s="113"/>
    </row>
    <row r="1166" ht="18">
      <c r="C1166" s="113"/>
    </row>
    <row r="1167" ht="18">
      <c r="C1167" s="113"/>
    </row>
    <row r="1168" ht="18">
      <c r="C1168" s="113"/>
    </row>
    <row r="1169" ht="18">
      <c r="C1169" s="113"/>
    </row>
    <row r="1170" ht="18">
      <c r="C1170" s="113"/>
    </row>
    <row r="1171" ht="18">
      <c r="C1171" s="113"/>
    </row>
    <row r="1172" ht="18">
      <c r="C1172" s="113"/>
    </row>
    <row r="1173" ht="18">
      <c r="C1173" s="113"/>
    </row>
    <row r="1174" ht="18">
      <c r="C1174" s="113"/>
    </row>
    <row r="1175" ht="18">
      <c r="C1175" s="113"/>
    </row>
    <row r="1176" ht="18">
      <c r="C1176" s="113"/>
    </row>
    <row r="1177" ht="18">
      <c r="C1177" s="113"/>
    </row>
    <row r="1178" ht="18">
      <c r="C1178" s="113"/>
    </row>
    <row r="1179" ht="18">
      <c r="C1179" s="113"/>
    </row>
    <row r="1180" ht="18">
      <c r="C1180" s="113"/>
    </row>
    <row r="1181" ht="18">
      <c r="C1181" s="113"/>
    </row>
    <row r="1182" ht="18">
      <c r="C1182" s="113"/>
    </row>
    <row r="1183" ht="18">
      <c r="C1183" s="113"/>
    </row>
    <row r="1184" ht="18">
      <c r="C1184" s="113"/>
    </row>
    <row r="1185" ht="18">
      <c r="C1185" s="113"/>
    </row>
    <row r="1186" ht="18">
      <c r="C1186" s="113"/>
    </row>
    <row r="1187" ht="18">
      <c r="C1187" s="113"/>
    </row>
    <row r="1188" ht="18">
      <c r="C1188" s="113"/>
    </row>
    <row r="1189" ht="18">
      <c r="C1189" s="113"/>
    </row>
    <row r="1190" ht="18">
      <c r="C1190" s="113"/>
    </row>
    <row r="1191" ht="18">
      <c r="C1191" s="113"/>
    </row>
    <row r="1192" ht="18">
      <c r="C1192" s="113"/>
    </row>
    <row r="1193" ht="18">
      <c r="C1193" s="113"/>
    </row>
    <row r="1194" ht="18">
      <c r="C1194" s="113"/>
    </row>
    <row r="1195" ht="18">
      <c r="C1195" s="113"/>
    </row>
    <row r="1196" ht="18">
      <c r="C1196" s="113"/>
    </row>
    <row r="1197" ht="18">
      <c r="C1197" s="113"/>
    </row>
    <row r="1198" ht="18">
      <c r="C1198" s="113"/>
    </row>
    <row r="1199" ht="18">
      <c r="C1199" s="113"/>
    </row>
    <row r="1200" ht="18">
      <c r="C1200" s="113"/>
    </row>
    <row r="1201" ht="18">
      <c r="C1201" s="113"/>
    </row>
    <row r="1202" ht="18">
      <c r="C1202" s="113"/>
    </row>
    <row r="1203" ht="18">
      <c r="C1203" s="113"/>
    </row>
    <row r="1204" ht="18">
      <c r="C1204" s="113"/>
    </row>
    <row r="1205" ht="18">
      <c r="C1205" s="113"/>
    </row>
    <row r="1206" ht="18">
      <c r="C1206" s="113"/>
    </row>
    <row r="1207" ht="18">
      <c r="C1207" s="113"/>
    </row>
    <row r="1208" ht="18">
      <c r="C1208" s="113"/>
    </row>
    <row r="1209" ht="18">
      <c r="C1209" s="113"/>
    </row>
    <row r="1210" ht="18">
      <c r="C1210" s="113"/>
    </row>
    <row r="1211" ht="18">
      <c r="C1211" s="113"/>
    </row>
    <row r="1212" ht="18">
      <c r="C1212" s="113"/>
    </row>
    <row r="1213" ht="18">
      <c r="C1213" s="113"/>
    </row>
    <row r="1214" ht="18">
      <c r="C1214" s="113"/>
    </row>
    <row r="1215" ht="18">
      <c r="C1215" s="113"/>
    </row>
    <row r="1216" ht="18">
      <c r="C1216" s="113"/>
    </row>
    <row r="1217" ht="18">
      <c r="C1217" s="113"/>
    </row>
    <row r="1218" ht="18">
      <c r="C1218" s="113"/>
    </row>
    <row r="1219" ht="18">
      <c r="C1219" s="113"/>
    </row>
    <row r="1220" ht="18">
      <c r="C1220" s="113"/>
    </row>
    <row r="1221" ht="18">
      <c r="C1221" s="113"/>
    </row>
    <row r="1222" ht="18">
      <c r="C1222" s="113"/>
    </row>
    <row r="1223" ht="18">
      <c r="C1223" s="113"/>
    </row>
    <row r="1224" ht="18">
      <c r="C1224" s="113"/>
    </row>
    <row r="1225" ht="18">
      <c r="C1225" s="113"/>
    </row>
    <row r="1226" ht="18">
      <c r="C1226" s="113"/>
    </row>
    <row r="1227" ht="18">
      <c r="C1227" s="113"/>
    </row>
    <row r="1228" ht="18">
      <c r="C1228" s="113"/>
    </row>
    <row r="1229" ht="18">
      <c r="C1229" s="113"/>
    </row>
    <row r="1230" ht="18">
      <c r="C1230" s="113"/>
    </row>
    <row r="1231" ht="18">
      <c r="C1231" s="113"/>
    </row>
    <row r="1232" ht="18">
      <c r="C1232" s="113"/>
    </row>
    <row r="1233" ht="18">
      <c r="C1233" s="113"/>
    </row>
    <row r="1234" ht="18">
      <c r="C1234" s="113"/>
    </row>
    <row r="1235" ht="18">
      <c r="C1235" s="113"/>
    </row>
    <row r="1236" ht="18">
      <c r="C1236" s="113"/>
    </row>
    <row r="1237" ht="18">
      <c r="C1237" s="113"/>
    </row>
    <row r="1238" ht="18">
      <c r="C1238" s="113"/>
    </row>
    <row r="1239" ht="18">
      <c r="C1239" s="113"/>
    </row>
    <row r="1240" ht="18">
      <c r="C1240" s="113"/>
    </row>
    <row r="1241" ht="18">
      <c r="C1241" s="113"/>
    </row>
    <row r="1242" ht="18">
      <c r="C1242" s="113"/>
    </row>
    <row r="1243" ht="18">
      <c r="C1243" s="113"/>
    </row>
    <row r="1244" ht="18">
      <c r="C1244" s="113"/>
    </row>
    <row r="1245" ht="18">
      <c r="C1245" s="113"/>
    </row>
    <row r="1246" ht="18">
      <c r="C1246" s="113"/>
    </row>
    <row r="1247" ht="18">
      <c r="C1247" s="113"/>
    </row>
    <row r="1248" ht="18">
      <c r="C1248" s="113"/>
    </row>
    <row r="1249" ht="18">
      <c r="C1249" s="113"/>
    </row>
    <row r="1250" ht="18">
      <c r="C1250" s="113"/>
    </row>
    <row r="1251" ht="18">
      <c r="C1251" s="113"/>
    </row>
    <row r="1252" ht="18">
      <c r="C1252" s="113"/>
    </row>
    <row r="1253" ht="18">
      <c r="C1253" s="113"/>
    </row>
    <row r="1254" ht="18">
      <c r="C1254" s="113"/>
    </row>
    <row r="1255" ht="18">
      <c r="C1255" s="113"/>
    </row>
    <row r="1256" ht="18">
      <c r="C1256" s="113"/>
    </row>
    <row r="1257" ht="18">
      <c r="C1257" s="113"/>
    </row>
    <row r="1258" ht="18">
      <c r="C1258" s="113"/>
    </row>
    <row r="1259" ht="18">
      <c r="C1259" s="113"/>
    </row>
    <row r="1260" ht="18">
      <c r="C1260" s="113"/>
    </row>
    <row r="1261" ht="18">
      <c r="C1261" s="113"/>
    </row>
    <row r="1262" ht="18">
      <c r="C1262" s="113"/>
    </row>
    <row r="1263" ht="18">
      <c r="C1263" s="113"/>
    </row>
    <row r="1264" ht="18">
      <c r="C1264" s="113"/>
    </row>
    <row r="1265" ht="18">
      <c r="C1265" s="113"/>
    </row>
    <row r="1266" ht="18">
      <c r="C1266" s="113"/>
    </row>
    <row r="1267" ht="18">
      <c r="C1267" s="113"/>
    </row>
    <row r="1268" ht="18">
      <c r="C1268" s="113"/>
    </row>
    <row r="1269" ht="18">
      <c r="C1269" s="113"/>
    </row>
    <row r="1270" ht="18">
      <c r="C1270" s="113"/>
    </row>
    <row r="1271" ht="18">
      <c r="C1271" s="113"/>
    </row>
    <row r="1272" ht="18">
      <c r="C1272" s="113"/>
    </row>
    <row r="1273" ht="18">
      <c r="C1273" s="113"/>
    </row>
    <row r="1274" ht="18">
      <c r="C1274" s="113"/>
    </row>
    <row r="1275" ht="18">
      <c r="C1275" s="113"/>
    </row>
    <row r="1276" ht="18">
      <c r="C1276" s="113"/>
    </row>
    <row r="1277" ht="18">
      <c r="C1277" s="113"/>
    </row>
    <row r="1278" ht="18">
      <c r="C1278" s="113"/>
    </row>
    <row r="1279" ht="18">
      <c r="C1279" s="113"/>
    </row>
    <row r="1280" ht="18">
      <c r="C1280" s="113"/>
    </row>
    <row r="1281" ht="18">
      <c r="C1281" s="113"/>
    </row>
    <row r="1282" ht="18">
      <c r="C1282" s="113"/>
    </row>
    <row r="1283" ht="18">
      <c r="C1283" s="113"/>
    </row>
    <row r="1284" ht="18">
      <c r="C1284" s="113"/>
    </row>
    <row r="1285" ht="18">
      <c r="C1285" s="113"/>
    </row>
    <row r="1286" ht="18">
      <c r="C1286" s="113"/>
    </row>
    <row r="1287" ht="18">
      <c r="C1287" s="113"/>
    </row>
    <row r="1288" ht="18">
      <c r="C1288" s="113"/>
    </row>
    <row r="1289" ht="18">
      <c r="C1289" s="113"/>
    </row>
    <row r="1290" ht="18">
      <c r="C1290" s="113"/>
    </row>
    <row r="1291" ht="18">
      <c r="C1291" s="113"/>
    </row>
    <row r="1292" ht="18">
      <c r="C1292" s="113"/>
    </row>
    <row r="1293" ht="18">
      <c r="C1293" s="113"/>
    </row>
    <row r="1294" ht="18">
      <c r="C1294" s="113"/>
    </row>
    <row r="1295" ht="18">
      <c r="C1295" s="113"/>
    </row>
    <row r="1296" ht="18">
      <c r="C1296" s="113"/>
    </row>
    <row r="1297" ht="18">
      <c r="C1297" s="113"/>
    </row>
    <row r="1298" ht="18">
      <c r="C1298" s="113"/>
    </row>
    <row r="1299" ht="18">
      <c r="C1299" s="113"/>
    </row>
    <row r="1300" ht="18">
      <c r="C1300" s="113"/>
    </row>
    <row r="1301" ht="18">
      <c r="C1301" s="113"/>
    </row>
    <row r="1302" ht="18">
      <c r="C1302" s="113"/>
    </row>
    <row r="1303" ht="18">
      <c r="C1303" s="113"/>
    </row>
    <row r="1304" ht="18">
      <c r="C1304" s="113"/>
    </row>
    <row r="1305" ht="18">
      <c r="C1305" s="113"/>
    </row>
    <row r="1306" ht="18">
      <c r="C1306" s="113"/>
    </row>
    <row r="1307" ht="18">
      <c r="C1307" s="113"/>
    </row>
    <row r="1308" ht="18">
      <c r="C1308" s="113"/>
    </row>
    <row r="1309" ht="18">
      <c r="C1309" s="113"/>
    </row>
    <row r="1310" ht="18">
      <c r="C1310" s="113"/>
    </row>
    <row r="1311" ht="18">
      <c r="C1311" s="113"/>
    </row>
    <row r="1312" ht="18">
      <c r="C1312" s="113"/>
    </row>
    <row r="1313" ht="18">
      <c r="C1313" s="113"/>
    </row>
    <row r="1314" ht="18">
      <c r="C1314" s="113"/>
    </row>
    <row r="1315" ht="18">
      <c r="C1315" s="113"/>
    </row>
    <row r="1316" ht="18">
      <c r="C1316" s="113"/>
    </row>
    <row r="1317" ht="18">
      <c r="C1317" s="113"/>
    </row>
    <row r="1318" ht="18">
      <c r="C1318" s="113"/>
    </row>
    <row r="1319" ht="18">
      <c r="C1319" s="113"/>
    </row>
    <row r="1320" ht="18">
      <c r="C1320" s="113"/>
    </row>
    <row r="1321" ht="18">
      <c r="C1321" s="113"/>
    </row>
    <row r="1322" ht="18">
      <c r="C1322" s="113"/>
    </row>
    <row r="1323" ht="18">
      <c r="C1323" s="113"/>
    </row>
    <row r="1324" ht="18">
      <c r="C1324" s="113"/>
    </row>
    <row r="1325" ht="18">
      <c r="C1325" s="113"/>
    </row>
    <row r="1326" ht="18">
      <c r="C1326" s="113"/>
    </row>
    <row r="1327" ht="18">
      <c r="C1327" s="113"/>
    </row>
    <row r="1328" ht="18">
      <c r="C1328" s="113"/>
    </row>
    <row r="1329" ht="18">
      <c r="C1329" s="113"/>
    </row>
    <row r="1330" ht="18">
      <c r="C1330" s="113"/>
    </row>
    <row r="1331" ht="18">
      <c r="C1331" s="113"/>
    </row>
    <row r="1332" ht="18">
      <c r="C1332" s="113"/>
    </row>
    <row r="1333" ht="18">
      <c r="C1333" s="113"/>
    </row>
    <row r="1334" ht="18">
      <c r="C1334" s="113"/>
    </row>
    <row r="1335" ht="18">
      <c r="C1335" s="113"/>
    </row>
    <row r="1336" ht="18">
      <c r="C1336" s="113"/>
    </row>
    <row r="1337" ht="18">
      <c r="C1337" s="113"/>
    </row>
    <row r="1338" ht="18">
      <c r="C1338" s="113"/>
    </row>
    <row r="1339" ht="18">
      <c r="C1339" s="113"/>
    </row>
    <row r="1340" ht="18">
      <c r="C1340" s="113"/>
    </row>
    <row r="1341" ht="18">
      <c r="C1341" s="113"/>
    </row>
    <row r="1342" ht="18">
      <c r="C1342" s="113"/>
    </row>
    <row r="1343" ht="18">
      <c r="C1343" s="113"/>
    </row>
    <row r="1344" ht="18">
      <c r="C1344" s="113"/>
    </row>
    <row r="1345" ht="18">
      <c r="C1345" s="113"/>
    </row>
    <row r="1346" ht="18">
      <c r="C1346" s="113"/>
    </row>
    <row r="1347" ht="18">
      <c r="C1347" s="113"/>
    </row>
    <row r="1348" ht="18">
      <c r="C1348" s="113"/>
    </row>
    <row r="1349" ht="18">
      <c r="C1349" s="113"/>
    </row>
    <row r="1350" ht="18">
      <c r="C1350" s="113"/>
    </row>
    <row r="1351" ht="18">
      <c r="C1351" s="113"/>
    </row>
    <row r="1352" ht="18">
      <c r="C1352" s="113"/>
    </row>
    <row r="1353" ht="18">
      <c r="C1353" s="113"/>
    </row>
    <row r="1354" ht="18">
      <c r="C1354" s="113"/>
    </row>
    <row r="1355" ht="18">
      <c r="C1355" s="113"/>
    </row>
    <row r="1356" ht="18">
      <c r="C1356" s="113"/>
    </row>
    <row r="1357" ht="18">
      <c r="C1357" s="113"/>
    </row>
    <row r="1358" ht="18">
      <c r="C1358" s="113"/>
    </row>
    <row r="1359" ht="18">
      <c r="C1359" s="113"/>
    </row>
    <row r="1360" ht="18">
      <c r="C1360" s="113"/>
    </row>
    <row r="1361" ht="18">
      <c r="C1361" s="113"/>
    </row>
    <row r="1362" ht="18">
      <c r="C1362" s="113"/>
    </row>
    <row r="1363" ht="18">
      <c r="C1363" s="113"/>
    </row>
    <row r="1364" ht="18">
      <c r="C1364" s="113"/>
    </row>
    <row r="1365" ht="18">
      <c r="C1365" s="113"/>
    </row>
    <row r="1366" ht="18">
      <c r="C1366" s="113"/>
    </row>
    <row r="1367" ht="18">
      <c r="C1367" s="113"/>
    </row>
    <row r="1368" ht="18">
      <c r="C1368" s="113"/>
    </row>
    <row r="1369" ht="18">
      <c r="C1369" s="113"/>
    </row>
    <row r="1370" ht="18">
      <c r="C1370" s="113"/>
    </row>
    <row r="1371" ht="18">
      <c r="C1371" s="113"/>
    </row>
    <row r="1372" ht="18">
      <c r="C1372" s="113"/>
    </row>
    <row r="1373" ht="18">
      <c r="C1373" s="113"/>
    </row>
    <row r="1374" ht="18">
      <c r="C1374" s="113"/>
    </row>
    <row r="1375" ht="18">
      <c r="C1375" s="113"/>
    </row>
    <row r="1376" ht="18">
      <c r="C1376" s="113"/>
    </row>
    <row r="1377" ht="18">
      <c r="C1377" s="113"/>
    </row>
    <row r="1378" ht="18">
      <c r="C1378" s="113"/>
    </row>
    <row r="1379" ht="18">
      <c r="C1379" s="113"/>
    </row>
    <row r="1380" ht="18">
      <c r="C1380" s="113"/>
    </row>
    <row r="1381" ht="18">
      <c r="C1381" s="113"/>
    </row>
    <row r="1382" ht="18">
      <c r="C1382" s="113"/>
    </row>
    <row r="1383" ht="18">
      <c r="C1383" s="113"/>
    </row>
    <row r="1384" ht="18">
      <c r="C1384" s="113"/>
    </row>
    <row r="1385" ht="18">
      <c r="C1385" s="113"/>
    </row>
    <row r="1386" ht="18">
      <c r="C1386" s="113"/>
    </row>
    <row r="1387" ht="18">
      <c r="C1387" s="113"/>
    </row>
    <row r="1388" ht="18">
      <c r="C1388" s="113"/>
    </row>
    <row r="1389" ht="18">
      <c r="C1389" s="113"/>
    </row>
    <row r="1390" ht="18">
      <c r="C1390" s="113"/>
    </row>
    <row r="1391" ht="18">
      <c r="C1391" s="113"/>
    </row>
    <row r="1392" ht="18">
      <c r="C1392" s="113"/>
    </row>
    <row r="1393" ht="18">
      <c r="C1393" s="113"/>
    </row>
    <row r="1394" ht="18">
      <c r="C1394" s="113"/>
    </row>
    <row r="1395" ht="18">
      <c r="C1395" s="113"/>
    </row>
    <row r="1396" ht="18">
      <c r="C1396" s="113"/>
    </row>
    <row r="1397" ht="18">
      <c r="C1397" s="113"/>
    </row>
    <row r="1398" ht="18">
      <c r="C1398" s="113"/>
    </row>
    <row r="1399" ht="18">
      <c r="C1399" s="113"/>
    </row>
    <row r="1400" ht="18">
      <c r="C1400" s="113"/>
    </row>
    <row r="1401" ht="18">
      <c r="C1401" s="113"/>
    </row>
    <row r="1402" ht="18">
      <c r="C1402" s="113"/>
    </row>
    <row r="1403" ht="18">
      <c r="C1403" s="113"/>
    </row>
    <row r="1404" ht="18">
      <c r="C1404" s="113"/>
    </row>
    <row r="1405" ht="18">
      <c r="C1405" s="113"/>
    </row>
    <row r="1406" ht="18">
      <c r="C1406" s="113"/>
    </row>
    <row r="1407" ht="18">
      <c r="C1407" s="113"/>
    </row>
    <row r="1408" ht="18">
      <c r="C1408" s="113"/>
    </row>
    <row r="1409" ht="18">
      <c r="C1409" s="113"/>
    </row>
    <row r="1410" ht="18">
      <c r="C1410" s="113"/>
    </row>
    <row r="1411" ht="18">
      <c r="C1411" s="113"/>
    </row>
    <row r="1412" ht="18">
      <c r="C1412" s="113"/>
    </row>
    <row r="1413" ht="18">
      <c r="C1413" s="113"/>
    </row>
    <row r="1414" ht="18">
      <c r="C1414" s="113"/>
    </row>
    <row r="1415" ht="18">
      <c r="C1415" s="113"/>
    </row>
    <row r="1416" ht="18">
      <c r="C1416" s="113"/>
    </row>
    <row r="1417" ht="18">
      <c r="C1417" s="113"/>
    </row>
    <row r="1418" ht="18">
      <c r="C1418" s="113"/>
    </row>
    <row r="1419" ht="18">
      <c r="C1419" s="113"/>
    </row>
    <row r="1420" ht="18">
      <c r="C1420" s="113"/>
    </row>
    <row r="1421" ht="18">
      <c r="C1421" s="113"/>
    </row>
    <row r="1422" ht="18">
      <c r="C1422" s="113"/>
    </row>
    <row r="1423" ht="18">
      <c r="C1423" s="113"/>
    </row>
    <row r="1424" ht="18">
      <c r="C1424" s="113"/>
    </row>
    <row r="1425" ht="18">
      <c r="C1425" s="113"/>
    </row>
    <row r="1426" ht="18">
      <c r="C1426" s="113"/>
    </row>
    <row r="1427" ht="18">
      <c r="C1427" s="113"/>
    </row>
    <row r="1428" ht="18">
      <c r="C1428" s="113"/>
    </row>
    <row r="1429" ht="18">
      <c r="C1429" s="113"/>
    </row>
    <row r="1430" ht="18">
      <c r="C1430" s="113"/>
    </row>
    <row r="1431" ht="18">
      <c r="C1431" s="113"/>
    </row>
    <row r="1432" ht="18">
      <c r="C1432" s="113"/>
    </row>
    <row r="1433" ht="18">
      <c r="C1433" s="113"/>
    </row>
    <row r="1434" ht="18">
      <c r="C1434" s="113"/>
    </row>
    <row r="1435" ht="18">
      <c r="C1435" s="113"/>
    </row>
    <row r="1436" ht="18">
      <c r="C1436" s="113"/>
    </row>
    <row r="1437" ht="18">
      <c r="C1437" s="113"/>
    </row>
    <row r="1438" ht="18">
      <c r="C1438" s="113"/>
    </row>
    <row r="1439" ht="18">
      <c r="C1439" s="113"/>
    </row>
    <row r="1440" ht="18">
      <c r="C1440" s="113"/>
    </row>
    <row r="1441" ht="18">
      <c r="C1441" s="113"/>
    </row>
    <row r="1442" ht="18">
      <c r="C1442" s="113"/>
    </row>
    <row r="1443" ht="18">
      <c r="C1443" s="113"/>
    </row>
    <row r="1444" ht="18">
      <c r="C1444" s="113"/>
    </row>
    <row r="1445" ht="18">
      <c r="C1445" s="113"/>
    </row>
    <row r="1446" ht="18">
      <c r="C1446" s="113"/>
    </row>
    <row r="1447" ht="18">
      <c r="C1447" s="113"/>
    </row>
    <row r="1448" ht="18">
      <c r="C1448" s="113"/>
    </row>
    <row r="1449" ht="18">
      <c r="C1449" s="113"/>
    </row>
    <row r="1450" ht="18">
      <c r="C1450" s="113"/>
    </row>
    <row r="1451" ht="18">
      <c r="C1451" s="113"/>
    </row>
    <row r="1452" ht="18">
      <c r="C1452" s="113"/>
    </row>
    <row r="1453" ht="18">
      <c r="C1453" s="113"/>
    </row>
    <row r="1454" ht="18">
      <c r="C1454" s="113"/>
    </row>
    <row r="1455" ht="18">
      <c r="C1455" s="113"/>
    </row>
    <row r="1456" ht="18">
      <c r="C1456" s="113"/>
    </row>
    <row r="1457" ht="18">
      <c r="C1457" s="113"/>
    </row>
    <row r="1458" ht="18">
      <c r="C1458" s="113"/>
    </row>
    <row r="1459" ht="18">
      <c r="C1459" s="113"/>
    </row>
    <row r="1460" ht="18">
      <c r="C1460" s="113"/>
    </row>
    <row r="1461" ht="18">
      <c r="C1461" s="113"/>
    </row>
    <row r="1462" ht="18">
      <c r="C1462" s="113"/>
    </row>
    <row r="1463" ht="18">
      <c r="C1463" s="113"/>
    </row>
    <row r="1464" ht="18">
      <c r="C1464" s="113"/>
    </row>
    <row r="1465" ht="18">
      <c r="C1465" s="113"/>
    </row>
    <row r="1466" ht="18">
      <c r="C1466" s="113"/>
    </row>
    <row r="1467" ht="18">
      <c r="C1467" s="113"/>
    </row>
    <row r="1468" ht="18">
      <c r="C1468" s="113"/>
    </row>
    <row r="1469" ht="18">
      <c r="C1469" s="113"/>
    </row>
    <row r="1470" ht="18">
      <c r="C1470" s="113"/>
    </row>
    <row r="1471" ht="18">
      <c r="C1471" s="113"/>
    </row>
    <row r="1472" ht="18">
      <c r="C1472" s="113"/>
    </row>
    <row r="1473" ht="18">
      <c r="C1473" s="113"/>
    </row>
    <row r="1474" ht="18">
      <c r="C1474" s="113"/>
    </row>
    <row r="1475" ht="18">
      <c r="C1475" s="113"/>
    </row>
    <row r="1476" ht="18">
      <c r="C1476" s="113"/>
    </row>
    <row r="1477" ht="18">
      <c r="C1477" s="113"/>
    </row>
    <row r="1478" ht="18">
      <c r="C1478" s="113"/>
    </row>
    <row r="1479" ht="18">
      <c r="C1479" s="113"/>
    </row>
    <row r="1480" ht="18">
      <c r="C1480" s="113"/>
    </row>
    <row r="1481" ht="18">
      <c r="C1481" s="113"/>
    </row>
    <row r="1482" ht="18">
      <c r="C1482" s="113"/>
    </row>
    <row r="1483" ht="18">
      <c r="C1483" s="113"/>
    </row>
    <row r="1484" ht="18">
      <c r="C1484" s="113"/>
    </row>
    <row r="1485" ht="18">
      <c r="C1485" s="113"/>
    </row>
    <row r="1486" ht="18">
      <c r="C1486" s="113"/>
    </row>
    <row r="1487" ht="18">
      <c r="C1487" s="113"/>
    </row>
    <row r="1488" ht="18">
      <c r="C1488" s="113"/>
    </row>
    <row r="1489" ht="18">
      <c r="C1489" s="113"/>
    </row>
    <row r="1490" ht="18">
      <c r="C1490" s="113"/>
    </row>
    <row r="1491" ht="18">
      <c r="C1491" s="113"/>
    </row>
    <row r="1492" ht="18">
      <c r="C1492" s="113"/>
    </row>
    <row r="1493" ht="18">
      <c r="C1493" s="113"/>
    </row>
    <row r="1494" ht="18">
      <c r="C1494" s="113"/>
    </row>
    <row r="1495" ht="18">
      <c r="C1495" s="113"/>
    </row>
    <row r="1496" ht="18">
      <c r="C1496" s="113"/>
    </row>
    <row r="1497" ht="18">
      <c r="C1497" s="113"/>
    </row>
    <row r="1498" ht="18">
      <c r="C1498" s="113"/>
    </row>
    <row r="1499" ht="18">
      <c r="C1499" s="113"/>
    </row>
    <row r="1500" ht="18">
      <c r="C1500" s="113"/>
    </row>
    <row r="1501" ht="18">
      <c r="C1501" s="113"/>
    </row>
    <row r="1502" ht="18">
      <c r="C1502" s="113"/>
    </row>
    <row r="1503" ht="18">
      <c r="C1503" s="113"/>
    </row>
    <row r="1504" ht="18">
      <c r="C1504" s="113"/>
    </row>
    <row r="1505" ht="18">
      <c r="C1505" s="113"/>
    </row>
    <row r="1506" ht="18">
      <c r="C1506" s="113"/>
    </row>
    <row r="1507" ht="18">
      <c r="C1507" s="113"/>
    </row>
    <row r="1508" ht="18">
      <c r="C1508" s="113"/>
    </row>
    <row r="1509" ht="18">
      <c r="C1509" s="113"/>
    </row>
    <row r="1510" ht="18">
      <c r="C1510" s="113"/>
    </row>
    <row r="1511" ht="18">
      <c r="C1511" s="113"/>
    </row>
    <row r="1512" ht="18">
      <c r="C1512" s="113"/>
    </row>
    <row r="1513" ht="18">
      <c r="C1513" s="113"/>
    </row>
    <row r="1514" ht="18">
      <c r="C1514" s="113"/>
    </row>
    <row r="1515" ht="18">
      <c r="C1515" s="113"/>
    </row>
    <row r="1516" ht="18">
      <c r="C1516" s="113"/>
    </row>
    <row r="1517" ht="18">
      <c r="C1517" s="113"/>
    </row>
    <row r="1518" ht="18">
      <c r="C1518" s="113"/>
    </row>
    <row r="1519" ht="18">
      <c r="C1519" s="113"/>
    </row>
    <row r="1520" ht="18">
      <c r="C1520" s="113"/>
    </row>
    <row r="1521" ht="18">
      <c r="C1521" s="113"/>
    </row>
    <row r="1522" ht="18">
      <c r="C1522" s="113"/>
    </row>
    <row r="1523" ht="18">
      <c r="C1523" s="113"/>
    </row>
    <row r="1524" ht="18">
      <c r="C1524" s="113"/>
    </row>
    <row r="1525" ht="18">
      <c r="C1525" s="113"/>
    </row>
    <row r="1526" ht="18">
      <c r="C1526" s="113"/>
    </row>
    <row r="1527" ht="18">
      <c r="C1527" s="113"/>
    </row>
    <row r="1528" ht="18">
      <c r="C1528" s="113"/>
    </row>
    <row r="1529" ht="18">
      <c r="C1529" s="113"/>
    </row>
    <row r="1530" ht="18">
      <c r="C1530" s="113"/>
    </row>
    <row r="1531" ht="18">
      <c r="C1531" s="113"/>
    </row>
    <row r="1532" ht="18">
      <c r="C1532" s="113"/>
    </row>
    <row r="1533" ht="18">
      <c r="C1533" s="113"/>
    </row>
    <row r="1534" ht="18">
      <c r="C1534" s="113"/>
    </row>
    <row r="1535" ht="18">
      <c r="C1535" s="113"/>
    </row>
    <row r="1536" ht="18">
      <c r="C1536" s="113"/>
    </row>
    <row r="1537" ht="18">
      <c r="C1537" s="113"/>
    </row>
    <row r="1538" ht="18">
      <c r="C1538" s="113"/>
    </row>
    <row r="1539" ht="18">
      <c r="C1539" s="113"/>
    </row>
    <row r="1540" ht="18">
      <c r="C1540" s="113"/>
    </row>
    <row r="1541" ht="18">
      <c r="C1541" s="113"/>
    </row>
    <row r="1542" ht="18">
      <c r="C1542" s="113"/>
    </row>
    <row r="1543" ht="18">
      <c r="C1543" s="113"/>
    </row>
    <row r="1544" ht="18">
      <c r="C1544" s="113"/>
    </row>
    <row r="1545" ht="18">
      <c r="C1545" s="113"/>
    </row>
    <row r="1546" ht="18">
      <c r="C1546" s="113"/>
    </row>
    <row r="1547" ht="18">
      <c r="C1547" s="113"/>
    </row>
    <row r="1548" ht="18">
      <c r="C1548" s="113"/>
    </row>
    <row r="1549" ht="18">
      <c r="C1549" s="113"/>
    </row>
    <row r="1550" ht="18">
      <c r="C1550" s="113"/>
    </row>
    <row r="1551" ht="18">
      <c r="C1551" s="113"/>
    </row>
    <row r="1552" ht="18">
      <c r="C1552" s="113"/>
    </row>
    <row r="1553" ht="18">
      <c r="C1553" s="113"/>
    </row>
    <row r="1554" ht="18">
      <c r="C1554" s="113"/>
    </row>
    <row r="1555" ht="18">
      <c r="C1555" s="113"/>
    </row>
    <row r="1556" ht="18">
      <c r="C1556" s="113"/>
    </row>
    <row r="1557" ht="18">
      <c r="C1557" s="113"/>
    </row>
    <row r="1558" ht="18">
      <c r="C1558" s="113"/>
    </row>
    <row r="1559" ht="18">
      <c r="C1559" s="113"/>
    </row>
    <row r="1560" ht="18">
      <c r="C1560" s="113"/>
    </row>
    <row r="1561" ht="18">
      <c r="C1561" s="113"/>
    </row>
    <row r="1562" ht="18">
      <c r="C1562" s="113"/>
    </row>
    <row r="1563" ht="18">
      <c r="C1563" s="113"/>
    </row>
    <row r="1564" ht="18">
      <c r="C1564" s="113"/>
    </row>
    <row r="1565" ht="18">
      <c r="C1565" s="113"/>
    </row>
    <row r="1566" ht="18">
      <c r="C1566" s="113"/>
    </row>
    <row r="1567" ht="18">
      <c r="C1567" s="113"/>
    </row>
    <row r="1568" ht="18">
      <c r="C1568" s="113"/>
    </row>
    <row r="1569" ht="18">
      <c r="C1569" s="113"/>
    </row>
    <row r="1570" ht="18">
      <c r="C1570" s="113"/>
    </row>
    <row r="1571" ht="18">
      <c r="C1571" s="113"/>
    </row>
    <row r="1572" ht="18">
      <c r="C1572" s="113"/>
    </row>
    <row r="1573" ht="18">
      <c r="C1573" s="113"/>
    </row>
    <row r="1574" ht="18">
      <c r="C1574" s="113"/>
    </row>
    <row r="1575" ht="18">
      <c r="C1575" s="113"/>
    </row>
    <row r="1576" ht="18">
      <c r="C1576" s="113"/>
    </row>
    <row r="1577" ht="18">
      <c r="C1577" s="113"/>
    </row>
    <row r="1578" ht="18">
      <c r="C1578" s="113"/>
    </row>
    <row r="1579" ht="18">
      <c r="C1579" s="113"/>
    </row>
    <row r="1580" ht="18">
      <c r="C1580" s="113"/>
    </row>
    <row r="1581" ht="18">
      <c r="C1581" s="113"/>
    </row>
    <row r="1582" ht="18">
      <c r="C1582" s="113"/>
    </row>
    <row r="1583" ht="18">
      <c r="C1583" s="113"/>
    </row>
    <row r="1584" ht="18">
      <c r="C1584" s="113"/>
    </row>
    <row r="1585" ht="18">
      <c r="C1585" s="113"/>
    </row>
    <row r="1586" ht="18">
      <c r="C1586" s="113"/>
    </row>
    <row r="1587" ht="18">
      <c r="C1587" s="113"/>
    </row>
    <row r="1588" ht="18">
      <c r="C1588" s="113"/>
    </row>
    <row r="1589" ht="18">
      <c r="C1589" s="113"/>
    </row>
    <row r="1590" ht="18">
      <c r="C1590" s="113"/>
    </row>
    <row r="1591" ht="18">
      <c r="C1591" s="113"/>
    </row>
    <row r="1592" ht="18">
      <c r="C1592" s="113"/>
    </row>
    <row r="1593" ht="18">
      <c r="C1593" s="113"/>
    </row>
    <row r="1594" ht="18">
      <c r="C1594" s="113"/>
    </row>
    <row r="1595" ht="18">
      <c r="C1595" s="113"/>
    </row>
    <row r="1596" ht="18">
      <c r="C1596" s="113"/>
    </row>
    <row r="1597" ht="18">
      <c r="C1597" s="113"/>
    </row>
    <row r="1598" ht="18">
      <c r="C1598" s="113"/>
    </row>
    <row r="1599" ht="18">
      <c r="C1599" s="113"/>
    </row>
    <row r="1600" ht="18">
      <c r="C1600" s="113"/>
    </row>
    <row r="1601" ht="18">
      <c r="C1601" s="113"/>
    </row>
    <row r="1602" ht="18">
      <c r="C1602" s="113"/>
    </row>
    <row r="1603" ht="18">
      <c r="C1603" s="113"/>
    </row>
    <row r="1604" ht="18">
      <c r="C1604" s="113"/>
    </row>
    <row r="1605" ht="18">
      <c r="C1605" s="113"/>
    </row>
    <row r="1606" ht="18">
      <c r="C1606" s="113"/>
    </row>
    <row r="1607" ht="18">
      <c r="C1607" s="113"/>
    </row>
    <row r="1608" ht="18">
      <c r="C1608" s="113"/>
    </row>
    <row r="1609" ht="18">
      <c r="C1609" s="113"/>
    </row>
    <row r="1610" ht="18">
      <c r="C1610" s="113"/>
    </row>
    <row r="1611" ht="18">
      <c r="C1611" s="113"/>
    </row>
    <row r="1612" ht="18">
      <c r="C1612" s="113"/>
    </row>
    <row r="1613" ht="18">
      <c r="C1613" s="113"/>
    </row>
    <row r="1614" ht="18">
      <c r="C1614" s="113"/>
    </row>
    <row r="1615" ht="18">
      <c r="C1615" s="113"/>
    </row>
    <row r="1616" ht="18">
      <c r="C1616" s="113"/>
    </row>
    <row r="1617" ht="18">
      <c r="C1617" s="113"/>
    </row>
    <row r="1618" ht="18">
      <c r="C1618" s="113"/>
    </row>
    <row r="1619" ht="18">
      <c r="C1619" s="113"/>
    </row>
    <row r="1620" ht="18">
      <c r="C1620" s="113"/>
    </row>
    <row r="1621" ht="18">
      <c r="C1621" s="113"/>
    </row>
    <row r="1622" ht="18">
      <c r="C1622" s="113"/>
    </row>
    <row r="1623" ht="18">
      <c r="C1623" s="113"/>
    </row>
    <row r="1624" ht="18">
      <c r="C1624" s="113"/>
    </row>
    <row r="1625" ht="18">
      <c r="C1625" s="113"/>
    </row>
    <row r="1626" ht="18">
      <c r="C1626" s="113"/>
    </row>
    <row r="1627" ht="18">
      <c r="C1627" s="113"/>
    </row>
    <row r="1628" ht="18">
      <c r="C1628" s="113"/>
    </row>
    <row r="1629" ht="18">
      <c r="C1629" s="113"/>
    </row>
    <row r="1630" ht="18">
      <c r="C1630" s="113"/>
    </row>
    <row r="1631" ht="18">
      <c r="C1631" s="113"/>
    </row>
    <row r="1632" ht="18">
      <c r="C1632" s="113"/>
    </row>
    <row r="1633" ht="18">
      <c r="C1633" s="113"/>
    </row>
    <row r="1634" ht="18">
      <c r="C1634" s="113"/>
    </row>
    <row r="1635" ht="18">
      <c r="C1635" s="113"/>
    </row>
    <row r="1636" ht="18">
      <c r="C1636" s="113"/>
    </row>
    <row r="1637" ht="18">
      <c r="C1637" s="113"/>
    </row>
    <row r="1638" ht="18">
      <c r="C1638" s="113"/>
    </row>
    <row r="1639" ht="18">
      <c r="C1639" s="113"/>
    </row>
    <row r="1640" ht="18">
      <c r="C1640" s="113"/>
    </row>
    <row r="1641" ht="18">
      <c r="C1641" s="113"/>
    </row>
    <row r="1642" ht="18">
      <c r="C1642" s="113"/>
    </row>
    <row r="1643" ht="18">
      <c r="C1643" s="113"/>
    </row>
    <row r="1644" ht="18">
      <c r="C1644" s="113"/>
    </row>
    <row r="1645" ht="18">
      <c r="C1645" s="113"/>
    </row>
    <row r="1646" ht="18">
      <c r="C1646" s="113"/>
    </row>
    <row r="1647" ht="18">
      <c r="C1647" s="113"/>
    </row>
    <row r="1648" ht="18">
      <c r="C1648" s="113"/>
    </row>
    <row r="1649" ht="18">
      <c r="C1649" s="113"/>
    </row>
    <row r="1650" ht="18">
      <c r="C1650" s="113"/>
    </row>
    <row r="1651" ht="18">
      <c r="C1651" s="113"/>
    </row>
    <row r="1652" ht="18">
      <c r="C1652" s="113"/>
    </row>
    <row r="1653" ht="18">
      <c r="C1653" s="113"/>
    </row>
    <row r="1654" ht="18">
      <c r="C1654" s="113"/>
    </row>
    <row r="1655" ht="18">
      <c r="C1655" s="113"/>
    </row>
    <row r="1656" ht="18">
      <c r="C1656" s="113"/>
    </row>
    <row r="1657" ht="18">
      <c r="C1657" s="113"/>
    </row>
    <row r="1658" ht="18">
      <c r="C1658" s="113"/>
    </row>
    <row r="1659" ht="18">
      <c r="C1659" s="113"/>
    </row>
    <row r="1660" ht="18">
      <c r="C1660" s="113"/>
    </row>
    <row r="1661" ht="18">
      <c r="C1661" s="113"/>
    </row>
    <row r="1662" ht="18">
      <c r="C1662" s="113"/>
    </row>
    <row r="1663" ht="18">
      <c r="C1663" s="113"/>
    </row>
    <row r="1664" ht="18">
      <c r="C1664" s="113"/>
    </row>
    <row r="1665" ht="18">
      <c r="C1665" s="113"/>
    </row>
    <row r="1666" ht="18">
      <c r="C1666" s="113"/>
    </row>
    <row r="1667" ht="18">
      <c r="C1667" s="113"/>
    </row>
    <row r="1668" ht="18">
      <c r="C1668" s="113"/>
    </row>
    <row r="1669" ht="18">
      <c r="C1669" s="113"/>
    </row>
    <row r="1670" ht="18">
      <c r="C1670" s="113"/>
    </row>
    <row r="1671" ht="18">
      <c r="C1671" s="113"/>
    </row>
    <row r="1672" ht="18">
      <c r="C1672" s="113"/>
    </row>
    <row r="1673" ht="18">
      <c r="C1673" s="113"/>
    </row>
    <row r="1674" ht="18">
      <c r="C1674" s="113"/>
    </row>
    <row r="1675" ht="18">
      <c r="C1675" s="113"/>
    </row>
    <row r="1676" ht="18">
      <c r="C1676" s="113"/>
    </row>
    <row r="1677" ht="18">
      <c r="C1677" s="113"/>
    </row>
    <row r="1678" ht="18">
      <c r="C1678" s="113"/>
    </row>
    <row r="1679" ht="18">
      <c r="C1679" s="113"/>
    </row>
    <row r="1680" ht="18">
      <c r="C1680" s="113"/>
    </row>
    <row r="1681" ht="18">
      <c r="C1681" s="113"/>
    </row>
    <row r="1682" ht="18">
      <c r="C1682" s="113"/>
    </row>
    <row r="1683" ht="18">
      <c r="C1683" s="113"/>
    </row>
    <row r="1684" ht="18">
      <c r="C1684" s="113"/>
    </row>
    <row r="1685" ht="18">
      <c r="C1685" s="113"/>
    </row>
    <row r="1686" ht="18">
      <c r="C1686" s="113"/>
    </row>
    <row r="1687" ht="18">
      <c r="C1687" s="113"/>
    </row>
    <row r="1688" ht="18">
      <c r="C1688" s="113"/>
    </row>
    <row r="1689" ht="18">
      <c r="C1689" s="113"/>
    </row>
    <row r="1690" ht="18">
      <c r="C1690" s="113"/>
    </row>
    <row r="1691" ht="18">
      <c r="C1691" s="113"/>
    </row>
    <row r="1692" ht="18">
      <c r="C1692" s="113"/>
    </row>
    <row r="1693" ht="18">
      <c r="C1693" s="113"/>
    </row>
    <row r="1694" ht="18">
      <c r="C1694" s="113"/>
    </row>
    <row r="1695" ht="18">
      <c r="C1695" s="113"/>
    </row>
    <row r="1696" ht="18">
      <c r="C1696" s="113"/>
    </row>
    <row r="1697" ht="18">
      <c r="C1697" s="113"/>
    </row>
    <row r="1698" ht="18">
      <c r="C1698" s="113"/>
    </row>
    <row r="1699" ht="18">
      <c r="C1699" s="113"/>
    </row>
    <row r="1700" ht="18">
      <c r="C1700" s="113"/>
    </row>
    <row r="1701" ht="18">
      <c r="C1701" s="113"/>
    </row>
    <row r="1702" ht="18">
      <c r="C1702" s="113"/>
    </row>
    <row r="1703" ht="18">
      <c r="C1703" s="113"/>
    </row>
    <row r="1704" ht="18">
      <c r="C1704" s="113"/>
    </row>
    <row r="1705" ht="18">
      <c r="C1705" s="113"/>
    </row>
    <row r="1706" ht="18">
      <c r="C1706" s="113"/>
    </row>
    <row r="1707" ht="18">
      <c r="C1707" s="113"/>
    </row>
    <row r="1708" ht="18">
      <c r="C1708" s="113"/>
    </row>
    <row r="1709" ht="18">
      <c r="C1709" s="113"/>
    </row>
    <row r="1710" ht="18">
      <c r="C1710" s="113"/>
    </row>
    <row r="1711" ht="18">
      <c r="C1711" s="113"/>
    </row>
    <row r="1712" ht="18">
      <c r="C1712" s="113"/>
    </row>
    <row r="1713" ht="18">
      <c r="C1713" s="113"/>
    </row>
    <row r="1714" ht="18">
      <c r="C1714" s="113"/>
    </row>
    <row r="1715" ht="18">
      <c r="C1715" s="113"/>
    </row>
    <row r="1716" ht="18">
      <c r="C1716" s="113"/>
    </row>
    <row r="1717" ht="18">
      <c r="C1717" s="113"/>
    </row>
    <row r="1718" ht="18">
      <c r="C1718" s="113"/>
    </row>
    <row r="1719" ht="18">
      <c r="C1719" s="113"/>
    </row>
    <row r="1720" ht="18">
      <c r="C1720" s="113"/>
    </row>
    <row r="1721" ht="18">
      <c r="C1721" s="113"/>
    </row>
    <row r="1722" ht="18">
      <c r="C1722" s="113"/>
    </row>
    <row r="1723" ht="18">
      <c r="C1723" s="113"/>
    </row>
    <row r="1724" ht="18">
      <c r="C1724" s="113"/>
    </row>
    <row r="1725" ht="18">
      <c r="C1725" s="113"/>
    </row>
    <row r="1726" ht="18">
      <c r="C1726" s="113"/>
    </row>
    <row r="1727" ht="18">
      <c r="C1727" s="113"/>
    </row>
    <row r="1728" ht="18">
      <c r="C1728" s="113"/>
    </row>
    <row r="1729" ht="18">
      <c r="C1729" s="113"/>
    </row>
    <row r="1730" ht="18">
      <c r="C1730" s="113"/>
    </row>
    <row r="1731" ht="18">
      <c r="C1731" s="113"/>
    </row>
    <row r="1732" ht="18">
      <c r="C1732" s="113"/>
    </row>
    <row r="1733" ht="18">
      <c r="C1733" s="113"/>
    </row>
    <row r="1734" ht="18">
      <c r="C1734" s="113"/>
    </row>
    <row r="1735" ht="18">
      <c r="C1735" s="113"/>
    </row>
    <row r="1736" ht="18">
      <c r="C1736" s="113"/>
    </row>
    <row r="1737" ht="18">
      <c r="C1737" s="113"/>
    </row>
    <row r="1738" ht="18">
      <c r="C1738" s="113"/>
    </row>
    <row r="1739" ht="18">
      <c r="C1739" s="113"/>
    </row>
    <row r="1740" ht="18">
      <c r="C1740" s="113"/>
    </row>
    <row r="1741" ht="18">
      <c r="C1741" s="113"/>
    </row>
    <row r="1742" ht="18">
      <c r="C1742" s="113"/>
    </row>
    <row r="1743" ht="18">
      <c r="C1743" s="113"/>
    </row>
    <row r="1744" ht="18">
      <c r="C1744" s="113"/>
    </row>
    <row r="1745" ht="18">
      <c r="C1745" s="113"/>
    </row>
    <row r="1746" ht="18">
      <c r="C1746" s="113"/>
    </row>
    <row r="1747" ht="18">
      <c r="C1747" s="113"/>
    </row>
    <row r="1748" ht="18">
      <c r="C1748" s="113"/>
    </row>
    <row r="1749" ht="18">
      <c r="C1749" s="113"/>
    </row>
    <row r="1750" ht="18">
      <c r="C1750" s="113"/>
    </row>
    <row r="1751" ht="18">
      <c r="C1751" s="113"/>
    </row>
    <row r="1752" ht="18">
      <c r="C1752" s="113"/>
    </row>
    <row r="1753" ht="18">
      <c r="C1753" s="113"/>
    </row>
    <row r="1754" ht="18">
      <c r="C1754" s="113"/>
    </row>
    <row r="1755" ht="18">
      <c r="C1755" s="113"/>
    </row>
    <row r="1756" ht="18">
      <c r="C1756" s="113"/>
    </row>
    <row r="1757" ht="18">
      <c r="C1757" s="113"/>
    </row>
    <row r="1758" ht="18">
      <c r="C1758" s="113"/>
    </row>
    <row r="1759" ht="18">
      <c r="C1759" s="113"/>
    </row>
    <row r="1760" ht="18">
      <c r="C1760" s="113"/>
    </row>
    <row r="1761" ht="18">
      <c r="C1761" s="113"/>
    </row>
    <row r="1762" ht="18">
      <c r="C1762" s="113"/>
    </row>
    <row r="1763" ht="18">
      <c r="C1763" s="113"/>
    </row>
    <row r="1764" ht="18">
      <c r="C1764" s="113"/>
    </row>
    <row r="1765" ht="18">
      <c r="C1765" s="113"/>
    </row>
    <row r="1766" ht="18">
      <c r="C1766" s="113"/>
    </row>
    <row r="1767" ht="18">
      <c r="C1767" s="113"/>
    </row>
    <row r="1768" ht="18">
      <c r="C1768" s="113"/>
    </row>
    <row r="1769" ht="18">
      <c r="C1769" s="113"/>
    </row>
    <row r="1770" ht="18">
      <c r="C1770" s="113"/>
    </row>
    <row r="1771" ht="18">
      <c r="C1771" s="113"/>
    </row>
    <row r="1772" ht="18">
      <c r="C1772" s="113"/>
    </row>
    <row r="1773" ht="18">
      <c r="C1773" s="113"/>
    </row>
    <row r="1774" ht="18">
      <c r="C1774" s="113"/>
    </row>
    <row r="1775" ht="18">
      <c r="C1775" s="113"/>
    </row>
    <row r="1776" ht="18">
      <c r="C1776" s="113"/>
    </row>
    <row r="1777" ht="18">
      <c r="C1777" s="113"/>
    </row>
    <row r="1778" ht="18">
      <c r="C1778" s="113"/>
    </row>
    <row r="1779" ht="18">
      <c r="C1779" s="113"/>
    </row>
    <row r="1780" ht="18">
      <c r="C1780" s="113"/>
    </row>
    <row r="1781" ht="18">
      <c r="C1781" s="113"/>
    </row>
    <row r="1782" ht="18">
      <c r="C1782" s="113"/>
    </row>
    <row r="1783" ht="18">
      <c r="C1783" s="113"/>
    </row>
    <row r="1784" ht="18">
      <c r="C1784" s="113"/>
    </row>
    <row r="1785" ht="18">
      <c r="C1785" s="113"/>
    </row>
    <row r="1786" ht="18">
      <c r="C1786" s="113"/>
    </row>
    <row r="1787" ht="18">
      <c r="C1787" s="113"/>
    </row>
    <row r="1788" ht="18">
      <c r="C1788" s="113"/>
    </row>
    <row r="1789" ht="18">
      <c r="C1789" s="113"/>
    </row>
    <row r="1790" ht="18">
      <c r="C1790" s="113"/>
    </row>
    <row r="1791" ht="18">
      <c r="C1791" s="113"/>
    </row>
    <row r="1792" ht="18">
      <c r="C1792" s="113"/>
    </row>
    <row r="1793" ht="18">
      <c r="C1793" s="113"/>
    </row>
    <row r="1794" ht="18">
      <c r="C1794" s="113"/>
    </row>
    <row r="1795" ht="18">
      <c r="C1795" s="113"/>
    </row>
    <row r="1796" ht="18">
      <c r="C1796" s="113"/>
    </row>
    <row r="1797" ht="18">
      <c r="C1797" s="113"/>
    </row>
    <row r="1798" ht="18">
      <c r="C1798" s="113"/>
    </row>
    <row r="1799" ht="18">
      <c r="C1799" s="113"/>
    </row>
    <row r="1800" ht="18">
      <c r="C1800" s="113"/>
    </row>
    <row r="1801" ht="18">
      <c r="C1801" s="113"/>
    </row>
    <row r="1802" ht="18">
      <c r="C1802" s="113"/>
    </row>
    <row r="1803" ht="18">
      <c r="C1803" s="113"/>
    </row>
    <row r="1804" ht="18">
      <c r="C1804" s="113"/>
    </row>
    <row r="1805" ht="18">
      <c r="C1805" s="113"/>
    </row>
    <row r="1806" ht="18">
      <c r="C1806" s="113"/>
    </row>
    <row r="1807" ht="18">
      <c r="C1807" s="113"/>
    </row>
    <row r="1808" ht="18">
      <c r="C1808" s="113"/>
    </row>
    <row r="1809" ht="18">
      <c r="C1809" s="113"/>
    </row>
    <row r="1810" ht="18">
      <c r="C1810" s="113"/>
    </row>
    <row r="1811" ht="18">
      <c r="C1811" s="113"/>
    </row>
    <row r="1812" ht="18">
      <c r="C1812" s="113"/>
    </row>
    <row r="1813" ht="18">
      <c r="C1813" s="113"/>
    </row>
    <row r="1814" ht="18">
      <c r="C1814" s="113"/>
    </row>
    <row r="1815" ht="18">
      <c r="C1815" s="113"/>
    </row>
    <row r="1816" ht="18">
      <c r="C1816" s="113"/>
    </row>
    <row r="1817" ht="18">
      <c r="C1817" s="113"/>
    </row>
    <row r="1818" ht="18">
      <c r="C1818" s="113"/>
    </row>
    <row r="1819" ht="18">
      <c r="C1819" s="113"/>
    </row>
    <row r="1820" ht="18">
      <c r="C1820" s="113"/>
    </row>
    <row r="1821" ht="18">
      <c r="C1821" s="113"/>
    </row>
    <row r="1822" ht="18">
      <c r="C1822" s="113"/>
    </row>
    <row r="1823" ht="18">
      <c r="C1823" s="113"/>
    </row>
    <row r="1824" ht="18">
      <c r="C1824" s="113"/>
    </row>
    <row r="1825" ht="18">
      <c r="C1825" s="113"/>
    </row>
    <row r="1826" ht="18">
      <c r="C1826" s="113"/>
    </row>
    <row r="1827" ht="18">
      <c r="C1827" s="113"/>
    </row>
    <row r="1828" ht="18">
      <c r="C1828" s="113"/>
    </row>
    <row r="1829" ht="18">
      <c r="C1829" s="113"/>
    </row>
    <row r="1830" ht="18">
      <c r="C1830" s="113"/>
    </row>
    <row r="1831" ht="18">
      <c r="C1831" s="113"/>
    </row>
    <row r="1832" ht="18">
      <c r="C1832" s="113"/>
    </row>
    <row r="1833" ht="18">
      <c r="C1833" s="113"/>
    </row>
    <row r="1834" ht="18">
      <c r="C1834" s="113"/>
    </row>
    <row r="1835" ht="18">
      <c r="C1835" s="113"/>
    </row>
    <row r="1836" ht="18">
      <c r="C1836" s="113"/>
    </row>
    <row r="1837" ht="18">
      <c r="C1837" s="113"/>
    </row>
    <row r="1838" ht="18">
      <c r="C1838" s="113"/>
    </row>
    <row r="1839" ht="18">
      <c r="C1839" s="113"/>
    </row>
    <row r="1840" ht="18">
      <c r="C1840" s="113"/>
    </row>
    <row r="1841" ht="18">
      <c r="C1841" s="113"/>
    </row>
    <row r="1842" ht="18">
      <c r="C1842" s="113"/>
    </row>
    <row r="1843" ht="18">
      <c r="C1843" s="113"/>
    </row>
    <row r="1844" ht="18">
      <c r="C1844" s="113"/>
    </row>
    <row r="1845" ht="18">
      <c r="C1845" s="113"/>
    </row>
    <row r="1846" ht="18">
      <c r="C1846" s="113"/>
    </row>
    <row r="1847" ht="18">
      <c r="C1847" s="113"/>
    </row>
    <row r="1848" ht="18">
      <c r="C1848" s="113"/>
    </row>
    <row r="1849" ht="18">
      <c r="C1849" s="113"/>
    </row>
    <row r="1850" ht="18">
      <c r="C1850" s="113"/>
    </row>
    <row r="1851" ht="18">
      <c r="C1851" s="113"/>
    </row>
    <row r="1852" ht="18">
      <c r="C1852" s="113"/>
    </row>
    <row r="1853" ht="18">
      <c r="C1853" s="113"/>
    </row>
    <row r="1854" ht="18">
      <c r="C1854" s="113"/>
    </row>
    <row r="1855" ht="18">
      <c r="C1855" s="113"/>
    </row>
    <row r="1856" ht="18">
      <c r="C1856" s="113"/>
    </row>
    <row r="1857" ht="18">
      <c r="C1857" s="113"/>
    </row>
    <row r="1858" ht="18">
      <c r="C1858" s="113"/>
    </row>
    <row r="1859" ht="18">
      <c r="C1859" s="113"/>
    </row>
    <row r="1860" ht="18">
      <c r="C1860" s="113"/>
    </row>
    <row r="1861" ht="18">
      <c r="C1861" s="113"/>
    </row>
    <row r="1862" ht="18">
      <c r="C1862" s="113"/>
    </row>
    <row r="1863" ht="18">
      <c r="C1863" s="113"/>
    </row>
    <row r="1864" ht="18">
      <c r="C1864" s="113"/>
    </row>
    <row r="1865" ht="18">
      <c r="C1865" s="113"/>
    </row>
    <row r="1866" ht="18">
      <c r="C1866" s="113"/>
    </row>
    <row r="1867" ht="18">
      <c r="C1867" s="113"/>
    </row>
    <row r="1868" ht="18">
      <c r="C1868" s="113"/>
    </row>
    <row r="1869" ht="18">
      <c r="C1869" s="113"/>
    </row>
    <row r="1870" ht="18">
      <c r="C1870" s="113"/>
    </row>
    <row r="1871" ht="18">
      <c r="C1871" s="113"/>
    </row>
    <row r="1872" ht="18">
      <c r="C1872" s="113"/>
    </row>
    <row r="1873" ht="18">
      <c r="C1873" s="113"/>
    </row>
    <row r="1874" ht="18">
      <c r="C1874" s="113"/>
    </row>
    <row r="1875" ht="18">
      <c r="C1875" s="113"/>
    </row>
    <row r="1876" ht="18">
      <c r="C1876" s="113"/>
    </row>
    <row r="1877" ht="18">
      <c r="C1877" s="113"/>
    </row>
    <row r="1878" ht="18">
      <c r="C1878" s="113"/>
    </row>
    <row r="1879" ht="18">
      <c r="C1879" s="113"/>
    </row>
    <row r="1880" ht="18">
      <c r="C1880" s="113"/>
    </row>
    <row r="1881" ht="18">
      <c r="C1881" s="113"/>
    </row>
    <row r="1882" ht="18">
      <c r="C1882" s="113"/>
    </row>
    <row r="1883" ht="18">
      <c r="C1883" s="113"/>
    </row>
    <row r="1884" ht="18">
      <c r="C1884" s="113"/>
    </row>
    <row r="1885" ht="18">
      <c r="C1885" s="113"/>
    </row>
    <row r="1886" ht="18">
      <c r="C1886" s="113"/>
    </row>
    <row r="1887" ht="18">
      <c r="C1887" s="113"/>
    </row>
    <row r="1888" ht="18">
      <c r="C1888" s="113"/>
    </row>
    <row r="1889" ht="18">
      <c r="C1889" s="113"/>
    </row>
    <row r="1890" ht="18">
      <c r="C1890" s="113"/>
    </row>
    <row r="1891" ht="18">
      <c r="C1891" s="113"/>
    </row>
    <row r="1892" ht="18">
      <c r="C1892" s="113"/>
    </row>
    <row r="1893" ht="18">
      <c r="C1893" s="113"/>
    </row>
    <row r="1894" ht="18">
      <c r="C1894" s="113"/>
    </row>
    <row r="1895" ht="18">
      <c r="C1895" s="113"/>
    </row>
    <row r="1896" ht="18">
      <c r="C1896" s="113"/>
    </row>
    <row r="1897" ht="18">
      <c r="C1897" s="113"/>
    </row>
    <row r="1898" ht="18">
      <c r="C1898" s="113"/>
    </row>
    <row r="1899" ht="18">
      <c r="C1899" s="113"/>
    </row>
    <row r="1900" ht="18">
      <c r="C1900" s="113"/>
    </row>
    <row r="1901" ht="18">
      <c r="C1901" s="113"/>
    </row>
    <row r="1902" ht="18">
      <c r="C1902" s="113"/>
    </row>
    <row r="1903" ht="18">
      <c r="C1903" s="113"/>
    </row>
    <row r="1904" ht="18">
      <c r="C1904" s="113"/>
    </row>
    <row r="1905" ht="18">
      <c r="C1905" s="113"/>
    </row>
    <row r="1906" ht="18">
      <c r="C1906" s="113"/>
    </row>
    <row r="1907" ht="18">
      <c r="C1907" s="113"/>
    </row>
    <row r="1908" ht="18">
      <c r="C1908" s="113"/>
    </row>
    <row r="1909" ht="18">
      <c r="C1909" s="113"/>
    </row>
    <row r="1910" ht="18">
      <c r="C1910" s="113"/>
    </row>
    <row r="1911" ht="18">
      <c r="C1911" s="113"/>
    </row>
    <row r="1912" ht="18">
      <c r="C1912" s="113"/>
    </row>
    <row r="1913" ht="18">
      <c r="C1913" s="113"/>
    </row>
    <row r="1914" ht="18">
      <c r="C1914" s="113"/>
    </row>
    <row r="1915" ht="18">
      <c r="C1915" s="113"/>
    </row>
    <row r="1916" ht="18">
      <c r="C1916" s="113"/>
    </row>
    <row r="1917" ht="18">
      <c r="C1917" s="113"/>
    </row>
    <row r="1918" ht="18">
      <c r="C1918" s="113"/>
    </row>
    <row r="1919" ht="18">
      <c r="C1919" s="113"/>
    </row>
    <row r="1920" ht="18">
      <c r="C1920" s="113"/>
    </row>
    <row r="1921" ht="18">
      <c r="C1921" s="113"/>
    </row>
    <row r="1922" ht="18">
      <c r="C1922" s="113"/>
    </row>
    <row r="1923" ht="18">
      <c r="C1923" s="113"/>
    </row>
    <row r="1924" ht="18">
      <c r="C1924" s="113"/>
    </row>
    <row r="1925" ht="18">
      <c r="C1925" s="113"/>
    </row>
    <row r="1926" ht="18">
      <c r="C1926" s="113"/>
    </row>
    <row r="1927" ht="18">
      <c r="C1927" s="113"/>
    </row>
    <row r="1928" ht="18">
      <c r="C1928" s="113"/>
    </row>
    <row r="1929" ht="18">
      <c r="C1929" s="113"/>
    </row>
    <row r="1930" ht="18">
      <c r="C1930" s="113"/>
    </row>
    <row r="1931" ht="18">
      <c r="C1931" s="113"/>
    </row>
    <row r="1932" ht="18">
      <c r="C1932" s="113"/>
    </row>
    <row r="1933" ht="18">
      <c r="C1933" s="113"/>
    </row>
    <row r="1934" ht="18">
      <c r="C1934" s="113"/>
    </row>
    <row r="1935" ht="18">
      <c r="C1935" s="113"/>
    </row>
    <row r="1936" ht="18">
      <c r="C1936" s="113"/>
    </row>
    <row r="1937" ht="18">
      <c r="C1937" s="113"/>
    </row>
    <row r="1938" ht="18">
      <c r="C1938" s="113"/>
    </row>
    <row r="1939" ht="18">
      <c r="C1939" s="113"/>
    </row>
    <row r="1940" ht="18">
      <c r="C1940" s="113"/>
    </row>
    <row r="1941" ht="18">
      <c r="C1941" s="113"/>
    </row>
    <row r="1942" ht="18">
      <c r="C1942" s="113"/>
    </row>
    <row r="1943" ht="18">
      <c r="C1943" s="113"/>
    </row>
    <row r="1944" ht="18">
      <c r="C1944" s="113"/>
    </row>
    <row r="1945" ht="18">
      <c r="C1945" s="113"/>
    </row>
    <row r="1946" ht="18">
      <c r="C1946" s="113"/>
    </row>
    <row r="1947" ht="18">
      <c r="C1947" s="113"/>
    </row>
    <row r="1948" ht="18">
      <c r="C1948" s="113"/>
    </row>
    <row r="1949" ht="18">
      <c r="C1949" s="113"/>
    </row>
    <row r="1950" ht="18">
      <c r="C1950" s="113"/>
    </row>
    <row r="1951" ht="18">
      <c r="C1951" s="113"/>
    </row>
    <row r="1952" ht="18">
      <c r="C1952" s="113"/>
    </row>
    <row r="1953" ht="18">
      <c r="C1953" s="113"/>
    </row>
    <row r="1954" ht="18">
      <c r="C1954" s="113"/>
    </row>
    <row r="1955" ht="18">
      <c r="C1955" s="113"/>
    </row>
    <row r="1956" ht="18">
      <c r="C1956" s="113"/>
    </row>
    <row r="1957" ht="18">
      <c r="C1957" s="113"/>
    </row>
    <row r="1958" ht="18">
      <c r="C1958" s="113"/>
    </row>
    <row r="1959" ht="18">
      <c r="C1959" s="113"/>
    </row>
    <row r="1960" ht="18">
      <c r="C1960" s="113"/>
    </row>
    <row r="1961" ht="18">
      <c r="C1961" s="113"/>
    </row>
    <row r="1962" ht="18">
      <c r="C1962" s="113"/>
    </row>
    <row r="1963" ht="18">
      <c r="C1963" s="113"/>
    </row>
    <row r="1964" ht="18">
      <c r="C1964" s="113"/>
    </row>
    <row r="1965" ht="18">
      <c r="C1965" s="113"/>
    </row>
    <row r="1966" ht="18">
      <c r="C1966" s="113"/>
    </row>
    <row r="1967" ht="18">
      <c r="C1967" s="113"/>
    </row>
    <row r="1968" ht="18">
      <c r="C1968" s="113"/>
    </row>
    <row r="1969" ht="18">
      <c r="C1969" s="113"/>
    </row>
    <row r="1970" ht="18">
      <c r="C1970" s="113"/>
    </row>
    <row r="1971" ht="18">
      <c r="C1971" s="113"/>
    </row>
    <row r="1972" ht="18">
      <c r="C1972" s="113"/>
    </row>
    <row r="1973" ht="18">
      <c r="C1973" s="113"/>
    </row>
    <row r="1974" ht="18">
      <c r="C1974" s="113"/>
    </row>
    <row r="1975" ht="18">
      <c r="C1975" s="113"/>
    </row>
    <row r="1976" ht="18">
      <c r="C1976" s="113"/>
    </row>
    <row r="1977" ht="18">
      <c r="C1977" s="113"/>
    </row>
    <row r="1978" ht="18">
      <c r="C1978" s="113"/>
    </row>
    <row r="1979" ht="18">
      <c r="C1979" s="113"/>
    </row>
    <row r="1980" ht="18">
      <c r="C1980" s="113"/>
    </row>
    <row r="1981" ht="18">
      <c r="C1981" s="113"/>
    </row>
    <row r="1982" ht="18">
      <c r="C1982" s="113"/>
    </row>
    <row r="1983" ht="18">
      <c r="C1983" s="113"/>
    </row>
    <row r="1984" ht="18">
      <c r="C1984" s="113"/>
    </row>
    <row r="1985" ht="18">
      <c r="C1985" s="113"/>
    </row>
    <row r="1986" ht="18">
      <c r="C1986" s="113"/>
    </row>
    <row r="1987" ht="18">
      <c r="C1987" s="113"/>
    </row>
    <row r="1988" ht="18">
      <c r="C1988" s="113"/>
    </row>
    <row r="1989" ht="18">
      <c r="C1989" s="113"/>
    </row>
    <row r="1990" ht="18">
      <c r="C1990" s="113"/>
    </row>
    <row r="1991" ht="18">
      <c r="C1991" s="113"/>
    </row>
    <row r="1992" ht="18">
      <c r="C1992" s="113"/>
    </row>
    <row r="1993" ht="18">
      <c r="C1993" s="113"/>
    </row>
    <row r="1994" ht="18">
      <c r="C1994" s="113"/>
    </row>
    <row r="1995" ht="18">
      <c r="C1995" s="113"/>
    </row>
    <row r="1996" ht="18">
      <c r="C1996" s="113"/>
    </row>
    <row r="1997" ht="18">
      <c r="C1997" s="113"/>
    </row>
    <row r="1998" ht="18">
      <c r="C1998" s="113"/>
    </row>
    <row r="1999" ht="18">
      <c r="C1999" s="113"/>
    </row>
    <row r="2000" ht="18">
      <c r="C2000" s="113"/>
    </row>
  </sheetData>
  <sheetProtection password="E0B4" sheet="1" objects="1" scenarios="1"/>
  <mergeCells count="34">
    <mergeCell ref="D18:D19"/>
    <mergeCell ref="E18:E19"/>
    <mergeCell ref="F18:F19"/>
    <mergeCell ref="G18:G19"/>
    <mergeCell ref="D16:D17"/>
    <mergeCell ref="E16:E17"/>
    <mergeCell ref="F16:F17"/>
    <mergeCell ref="G16:G17"/>
    <mergeCell ref="D14:D15"/>
    <mergeCell ref="E14:E15"/>
    <mergeCell ref="F14:F15"/>
    <mergeCell ref="G14:G15"/>
    <mergeCell ref="A1:C1"/>
    <mergeCell ref="D1:G1"/>
    <mergeCell ref="D4:D5"/>
    <mergeCell ref="E4:E5"/>
    <mergeCell ref="F4:F5"/>
    <mergeCell ref="G4:G5"/>
    <mergeCell ref="D6:D7"/>
    <mergeCell ref="D8:D9"/>
    <mergeCell ref="D10:D11"/>
    <mergeCell ref="D12:D13"/>
    <mergeCell ref="E6:E7"/>
    <mergeCell ref="F6:F7"/>
    <mergeCell ref="G6:G7"/>
    <mergeCell ref="E8:E9"/>
    <mergeCell ref="F8:F9"/>
    <mergeCell ref="G8:G9"/>
    <mergeCell ref="E10:E11"/>
    <mergeCell ref="F10:F11"/>
    <mergeCell ref="G10:G11"/>
    <mergeCell ref="G12:G13"/>
    <mergeCell ref="F12:F13"/>
    <mergeCell ref="E12:E13"/>
  </mergeCells>
  <printOptions/>
  <pageMargins left="0.75" right="0.75" top="1" bottom="1" header="0.5" footer="0.5"/>
  <pageSetup horizontalDpi="525" verticalDpi="525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Q36"/>
  <sheetViews>
    <sheetView tabSelected="1" workbookViewId="0" topLeftCell="A1">
      <selection activeCell="G5" sqref="G5"/>
    </sheetView>
  </sheetViews>
  <sheetFormatPr defaultColWidth="9.140625" defaultRowHeight="12.75" zeroHeight="1"/>
  <cols>
    <col min="2" max="2" width="10.421875" style="0" customWidth="1"/>
    <col min="14" max="14" width="0" style="0" hidden="1" customWidth="1"/>
    <col min="15" max="15" width="0" style="87" hidden="1" customWidth="1"/>
    <col min="16" max="16384" width="0" style="0" hidden="1" customWidth="1"/>
  </cols>
  <sheetData>
    <row r="1" spans="1:17" ht="15">
      <c r="A1" s="178" t="s">
        <v>61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P1" t="s">
        <v>48</v>
      </c>
      <c r="Q1" t="s">
        <v>62</v>
      </c>
    </row>
    <row r="2" spans="1:17" ht="15.75">
      <c r="A2" s="88" t="s">
        <v>51</v>
      </c>
      <c r="B2" s="89"/>
      <c r="C2" s="179">
        <f>Bridge!I6</f>
        <v>0</v>
      </c>
      <c r="D2" s="179"/>
      <c r="E2" s="179"/>
      <c r="F2" s="179"/>
      <c r="G2" s="179"/>
      <c r="H2" s="179"/>
      <c r="I2" s="179"/>
      <c r="J2" s="179"/>
      <c r="K2" s="179"/>
      <c r="L2" s="179"/>
      <c r="M2" s="179"/>
      <c r="O2"/>
      <c r="P2" t="s">
        <v>49</v>
      </c>
      <c r="Q2" t="s">
        <v>58</v>
      </c>
    </row>
    <row r="3" spans="1:15" ht="12.75">
      <c r="A3" s="89"/>
      <c r="B3" s="90" t="s">
        <v>24</v>
      </c>
      <c r="C3" s="114"/>
      <c r="D3" s="89"/>
      <c r="E3" s="91" t="s">
        <v>54</v>
      </c>
      <c r="F3" s="91"/>
      <c r="G3" s="91"/>
      <c r="H3" s="89"/>
      <c r="I3" s="89"/>
      <c r="J3" s="89"/>
      <c r="K3" s="89"/>
      <c r="L3" s="89"/>
      <c r="M3" s="89"/>
      <c r="O3"/>
    </row>
    <row r="4" spans="1:15" ht="12.75">
      <c r="A4" s="89"/>
      <c r="B4" s="90" t="s">
        <v>47</v>
      </c>
      <c r="C4" s="114" t="s">
        <v>48</v>
      </c>
      <c r="D4" s="89"/>
      <c r="E4" s="92"/>
      <c r="F4" s="92" t="s">
        <v>55</v>
      </c>
      <c r="G4" s="115"/>
      <c r="H4" s="89"/>
      <c r="I4" s="89"/>
      <c r="J4" s="89"/>
      <c r="K4" s="89"/>
      <c r="L4" s="89"/>
      <c r="M4" s="89"/>
      <c r="O4"/>
    </row>
    <row r="5" spans="1:15" ht="12.75">
      <c r="A5" s="89"/>
      <c r="B5" s="90"/>
      <c r="C5" s="89"/>
      <c r="D5" s="89"/>
      <c r="E5" s="91"/>
      <c r="F5" s="92" t="s">
        <v>56</v>
      </c>
      <c r="G5" s="115"/>
      <c r="H5" s="89"/>
      <c r="I5" s="89"/>
      <c r="J5" s="89"/>
      <c r="K5" s="89"/>
      <c r="L5" s="89"/>
      <c r="M5" s="89"/>
      <c r="O5"/>
    </row>
    <row r="6" spans="1:15" ht="15.75">
      <c r="A6" s="88" t="s">
        <v>57</v>
      </c>
      <c r="B6" s="90"/>
      <c r="C6" s="89"/>
      <c r="D6" s="89"/>
      <c r="E6" s="89"/>
      <c r="F6" s="180"/>
      <c r="G6" s="180"/>
      <c r="H6" s="180"/>
      <c r="I6" s="89"/>
      <c r="J6" s="89"/>
      <c r="K6" s="89"/>
      <c r="L6" s="89"/>
      <c r="M6" s="89"/>
      <c r="O6"/>
    </row>
    <row r="7" spans="1:15" ht="12.75">
      <c r="A7" s="89"/>
      <c r="B7" s="90" t="s">
        <v>46</v>
      </c>
      <c r="C7" s="114"/>
      <c r="D7" s="89"/>
      <c r="E7" s="89"/>
      <c r="F7" s="104"/>
      <c r="G7" s="104"/>
      <c r="H7" s="104"/>
      <c r="I7" s="89"/>
      <c r="J7" s="89"/>
      <c r="K7" s="89"/>
      <c r="L7" s="89"/>
      <c r="M7" s="89"/>
      <c r="O7"/>
    </row>
    <row r="8" spans="1:15" ht="12.75">
      <c r="A8" s="89"/>
      <c r="B8" s="90" t="s">
        <v>50</v>
      </c>
      <c r="C8" s="114"/>
      <c r="D8" s="89"/>
      <c r="E8" s="89"/>
      <c r="F8" s="104"/>
      <c r="G8" s="104"/>
      <c r="H8" s="104"/>
      <c r="I8" s="89"/>
      <c r="J8" s="89"/>
      <c r="K8" s="89"/>
      <c r="L8" s="89"/>
      <c r="M8" s="89"/>
      <c r="O8"/>
    </row>
    <row r="9" spans="1:15" ht="12.75">
      <c r="A9" s="89"/>
      <c r="B9" s="90" t="s">
        <v>53</v>
      </c>
      <c r="C9" s="114"/>
      <c r="D9" s="89"/>
      <c r="E9" s="89"/>
      <c r="F9" s="89"/>
      <c r="G9" s="96"/>
      <c r="H9" s="96"/>
      <c r="I9" s="89"/>
      <c r="J9" s="89"/>
      <c r="K9" s="89"/>
      <c r="L9" s="89"/>
      <c r="M9" s="89"/>
      <c r="O9"/>
    </row>
    <row r="10" spans="1:13" ht="12.75">
      <c r="A10" s="89"/>
      <c r="B10" s="93" t="s">
        <v>59</v>
      </c>
      <c r="C10" s="114" t="s">
        <v>58</v>
      </c>
      <c r="D10" s="89"/>
      <c r="E10" s="94"/>
      <c r="F10" s="89"/>
      <c r="G10" s="105"/>
      <c r="H10" s="106"/>
      <c r="I10" s="106"/>
      <c r="J10" s="107"/>
      <c r="K10" s="107"/>
      <c r="L10" s="107"/>
      <c r="M10" s="107"/>
    </row>
    <row r="11" spans="1:13" ht="12.75">
      <c r="A11" s="89"/>
      <c r="B11" s="95"/>
      <c r="C11" s="89"/>
      <c r="D11" s="89"/>
      <c r="E11" s="94"/>
      <c r="F11" s="94"/>
      <c r="G11" s="105"/>
      <c r="H11" s="106"/>
      <c r="I11" s="106"/>
      <c r="J11" s="107"/>
      <c r="K11" s="107"/>
      <c r="L11" s="107"/>
      <c r="M11" s="107"/>
    </row>
    <row r="12" spans="1:13" ht="12.75">
      <c r="A12" s="89"/>
      <c r="B12" s="89"/>
      <c r="C12" s="89"/>
      <c r="D12" s="89"/>
      <c r="E12" s="94"/>
      <c r="F12" s="94"/>
      <c r="G12" s="94"/>
      <c r="H12" s="94"/>
      <c r="I12" s="94"/>
      <c r="J12" s="94"/>
      <c r="K12" s="94"/>
      <c r="L12" s="94"/>
      <c r="M12" s="94"/>
    </row>
    <row r="13" spans="1:13" ht="12.75">
      <c r="A13" s="96" t="s">
        <v>52</v>
      </c>
      <c r="B13" s="97" t="s">
        <v>60</v>
      </c>
      <c r="C13" s="89"/>
      <c r="D13" s="89"/>
      <c r="E13" s="94"/>
      <c r="F13" s="94"/>
      <c r="G13" s="94"/>
      <c r="H13" s="94"/>
      <c r="I13" s="94"/>
      <c r="J13" s="94"/>
      <c r="K13" s="94"/>
      <c r="L13" s="94"/>
      <c r="M13" s="94"/>
    </row>
    <row r="14" spans="1:13" ht="12.75">
      <c r="A14" s="96"/>
      <c r="B14" s="97"/>
      <c r="C14" s="98"/>
      <c r="D14" s="89"/>
      <c r="E14" s="94"/>
      <c r="F14" s="94"/>
      <c r="G14" s="94"/>
      <c r="H14" s="94"/>
      <c r="I14" s="94"/>
      <c r="J14" s="94"/>
      <c r="K14" s="94"/>
      <c r="L14" s="94"/>
      <c r="M14" s="94"/>
    </row>
    <row r="15" spans="1:13" ht="12.75">
      <c r="A15" s="96"/>
      <c r="B15" s="97"/>
      <c r="C15" s="98"/>
      <c r="D15" s="89"/>
      <c r="E15" s="94"/>
      <c r="F15" s="94"/>
      <c r="G15" s="94"/>
      <c r="H15" s="94"/>
      <c r="I15" s="94"/>
      <c r="J15" s="94"/>
      <c r="K15" s="94"/>
      <c r="L15" s="94"/>
      <c r="M15" s="94"/>
    </row>
    <row r="16" spans="1:13" ht="12.75">
      <c r="A16" s="96"/>
      <c r="B16" s="97"/>
      <c r="C16" s="98"/>
      <c r="D16" s="89"/>
      <c r="E16" s="94"/>
      <c r="F16" s="94"/>
      <c r="G16" s="94"/>
      <c r="H16" s="94"/>
      <c r="I16" s="94"/>
      <c r="J16" s="94"/>
      <c r="K16" s="94"/>
      <c r="L16" s="94"/>
      <c r="M16" s="94"/>
    </row>
    <row r="17" spans="1:13" ht="12.75">
      <c r="A17" s="96"/>
      <c r="B17" s="97"/>
      <c r="C17" s="98"/>
      <c r="D17" s="89"/>
      <c r="E17" s="94"/>
      <c r="F17" s="94"/>
      <c r="G17" s="94"/>
      <c r="H17" s="94"/>
      <c r="I17" s="94"/>
      <c r="J17" s="94"/>
      <c r="K17" s="94"/>
      <c r="L17" s="94"/>
      <c r="M17" s="94"/>
    </row>
    <row r="18" spans="1:13" ht="12.75">
      <c r="A18" s="96"/>
      <c r="B18" s="97"/>
      <c r="C18" s="98"/>
      <c r="D18" s="89"/>
      <c r="E18" s="94"/>
      <c r="F18" s="94"/>
      <c r="G18" s="94"/>
      <c r="H18" s="94"/>
      <c r="I18" s="94"/>
      <c r="J18" s="94"/>
      <c r="K18" s="94"/>
      <c r="L18" s="94"/>
      <c r="M18" s="94"/>
    </row>
    <row r="19" spans="1:13" ht="12.75">
      <c r="A19" s="96"/>
      <c r="B19" s="97"/>
      <c r="C19" s="98"/>
      <c r="D19" s="89"/>
      <c r="E19" s="94"/>
      <c r="F19" s="94"/>
      <c r="G19" s="94"/>
      <c r="H19" s="94"/>
      <c r="I19" s="94"/>
      <c r="J19" s="94"/>
      <c r="K19" s="94"/>
      <c r="L19" s="94"/>
      <c r="M19" s="94"/>
    </row>
    <row r="20" spans="1:13" ht="12.75">
      <c r="A20" s="96"/>
      <c r="B20" s="97"/>
      <c r="C20" s="98"/>
      <c r="D20" s="89"/>
      <c r="E20" s="94"/>
      <c r="F20" s="94"/>
      <c r="G20" s="94"/>
      <c r="H20" s="94"/>
      <c r="I20" s="94"/>
      <c r="J20" s="94"/>
      <c r="K20" s="94"/>
      <c r="L20" s="94"/>
      <c r="M20" s="94"/>
    </row>
    <row r="21" spans="1:13" ht="12.75">
      <c r="A21" s="96"/>
      <c r="B21" s="97"/>
      <c r="C21" s="98"/>
      <c r="D21" s="89"/>
      <c r="E21" s="94"/>
      <c r="F21" s="94"/>
      <c r="G21" s="94"/>
      <c r="H21" s="94"/>
      <c r="I21" s="94"/>
      <c r="J21" s="94"/>
      <c r="K21" s="94"/>
      <c r="L21" s="94"/>
      <c r="M21" s="94"/>
    </row>
    <row r="22" spans="1:13" ht="12.75">
      <c r="A22" s="96"/>
      <c r="B22" s="97"/>
      <c r="C22" s="98"/>
      <c r="D22" s="89"/>
      <c r="E22" s="94"/>
      <c r="F22" s="94"/>
      <c r="G22" s="94"/>
      <c r="H22" s="94"/>
      <c r="I22" s="94"/>
      <c r="J22" s="94"/>
      <c r="K22" s="94"/>
      <c r="L22" s="94"/>
      <c r="M22" s="94"/>
    </row>
    <row r="23" spans="1:13" ht="12.75">
      <c r="A23" s="96"/>
      <c r="B23" s="97"/>
      <c r="C23" s="98"/>
      <c r="D23" s="89"/>
      <c r="E23" s="94"/>
      <c r="F23" s="94"/>
      <c r="G23" s="94"/>
      <c r="H23" s="94"/>
      <c r="I23" s="94"/>
      <c r="J23" s="94"/>
      <c r="K23" s="94"/>
      <c r="L23" s="94"/>
      <c r="M23" s="94"/>
    </row>
    <row r="24" spans="1:13" ht="12.75">
      <c r="A24" s="96"/>
      <c r="B24" s="97"/>
      <c r="C24" s="98"/>
      <c r="D24" s="89"/>
      <c r="E24" s="94"/>
      <c r="F24" s="94"/>
      <c r="G24" s="94"/>
      <c r="H24" s="94"/>
      <c r="I24" s="94"/>
      <c r="J24" s="94"/>
      <c r="K24" s="94"/>
      <c r="L24" s="94"/>
      <c r="M24" s="94"/>
    </row>
    <row r="25" spans="1:13" ht="12.75">
      <c r="A25" s="96"/>
      <c r="B25" s="97"/>
      <c r="C25" s="98"/>
      <c r="D25" s="89"/>
      <c r="E25" s="94"/>
      <c r="F25" s="94"/>
      <c r="G25" s="94"/>
      <c r="H25" s="94"/>
      <c r="I25" s="94"/>
      <c r="J25" s="94"/>
      <c r="K25" s="94"/>
      <c r="L25" s="94"/>
      <c r="M25" s="94"/>
    </row>
    <row r="26" spans="1:13" ht="12.75">
      <c r="A26" s="96"/>
      <c r="B26" s="97"/>
      <c r="C26" s="98"/>
      <c r="D26" s="89"/>
      <c r="E26" s="94"/>
      <c r="F26" s="94"/>
      <c r="G26" s="94"/>
      <c r="H26" s="94"/>
      <c r="I26" s="94"/>
      <c r="J26" s="94"/>
      <c r="K26" s="94"/>
      <c r="L26" s="94"/>
      <c r="M26" s="94"/>
    </row>
    <row r="27" spans="1:13" ht="12.75">
      <c r="A27" s="96"/>
      <c r="B27" s="97"/>
      <c r="C27" s="98"/>
      <c r="D27" s="89"/>
      <c r="E27" s="94"/>
      <c r="F27" s="94"/>
      <c r="G27" s="94"/>
      <c r="H27" s="94"/>
      <c r="I27" s="94"/>
      <c r="J27" s="94"/>
      <c r="K27" s="94"/>
      <c r="L27" s="94"/>
      <c r="M27" s="94"/>
    </row>
    <row r="28" spans="1:13" ht="12.75">
      <c r="A28" s="96"/>
      <c r="B28" s="97"/>
      <c r="C28" s="98"/>
      <c r="D28" s="89"/>
      <c r="E28" s="94"/>
      <c r="F28" s="94"/>
      <c r="G28" s="94"/>
      <c r="H28" s="94"/>
      <c r="I28" s="94"/>
      <c r="J28" s="94"/>
      <c r="K28" s="94"/>
      <c r="L28" s="94"/>
      <c r="M28" s="94"/>
    </row>
    <row r="29" spans="1:13" ht="12.75">
      <c r="A29" s="96"/>
      <c r="B29" s="97"/>
      <c r="C29" s="98"/>
      <c r="D29" s="89"/>
      <c r="E29" s="94"/>
      <c r="F29" s="94"/>
      <c r="G29" s="94"/>
      <c r="H29" s="94"/>
      <c r="I29" s="94"/>
      <c r="J29" s="94"/>
      <c r="K29" s="94"/>
      <c r="L29" s="94"/>
      <c r="M29" s="94"/>
    </row>
    <row r="30" spans="1:13" ht="12.75">
      <c r="A30" s="96"/>
      <c r="B30" s="97"/>
      <c r="C30" s="98"/>
      <c r="D30" s="89"/>
      <c r="E30" s="94"/>
      <c r="F30" s="94"/>
      <c r="G30" s="94"/>
      <c r="H30" s="94"/>
      <c r="I30" s="94"/>
      <c r="J30" s="94"/>
      <c r="K30" s="94"/>
      <c r="L30" s="94"/>
      <c r="M30" s="94"/>
    </row>
    <row r="31" spans="1:13" ht="12.75">
      <c r="A31" s="96"/>
      <c r="B31" s="97"/>
      <c r="C31" s="98"/>
      <c r="D31" s="89"/>
      <c r="E31" s="94"/>
      <c r="F31" s="94"/>
      <c r="G31" s="94"/>
      <c r="H31" s="94"/>
      <c r="I31" s="94"/>
      <c r="J31" s="94"/>
      <c r="K31" s="94"/>
      <c r="L31" s="94"/>
      <c r="M31" s="94"/>
    </row>
    <row r="32" spans="1:13" ht="12.75">
      <c r="A32" s="96"/>
      <c r="B32" s="97"/>
      <c r="C32" s="98"/>
      <c r="D32" s="89"/>
      <c r="E32" s="94"/>
      <c r="F32" s="94"/>
      <c r="G32" s="94"/>
      <c r="H32" s="94"/>
      <c r="I32" s="94"/>
      <c r="J32" s="94"/>
      <c r="K32" s="94"/>
      <c r="L32" s="94"/>
      <c r="M32" s="94"/>
    </row>
    <row r="33" spans="1:13" ht="12.75">
      <c r="A33" s="96"/>
      <c r="B33" s="97"/>
      <c r="C33" s="98"/>
      <c r="D33" s="89"/>
      <c r="E33" s="89"/>
      <c r="F33" s="89"/>
      <c r="G33" s="89"/>
      <c r="H33" s="89"/>
      <c r="I33" s="89"/>
      <c r="J33" s="89"/>
      <c r="K33" s="89"/>
      <c r="L33" s="89"/>
      <c r="M33" s="89"/>
    </row>
    <row r="34" spans="1:13" ht="12.75">
      <c r="A34" s="96"/>
      <c r="B34" s="97"/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89"/>
    </row>
    <row r="35" spans="1:2" ht="12.75" hidden="1">
      <c r="A35" s="75"/>
      <c r="B35" s="75"/>
    </row>
    <row r="36" spans="1:2" ht="12.75" hidden="1">
      <c r="A36" s="75"/>
      <c r="B36" s="75"/>
    </row>
    <row r="37" ht="12.75" hidden="1"/>
    <row r="38" ht="12.75" hidden="1"/>
    <row r="39" ht="12.75" hidden="1"/>
    <row r="40" ht="12.75" hidden="1"/>
  </sheetData>
  <sheetProtection sheet="1" objects="1" scenarios="1"/>
  <mergeCells count="3">
    <mergeCell ref="A1:M1"/>
    <mergeCell ref="C2:M2"/>
    <mergeCell ref="F6:H6"/>
  </mergeCells>
  <dataValidations count="2">
    <dataValidation type="list" allowBlank="1" showInputMessage="1" showErrorMessage="1" promptTitle="Type of Reinforcing" prompt="Please Select Black or Epoxy" errorTitle="Type of Reinforcing" error="Please Select Black or Epoxy" sqref="C4">
      <formula1>$P$1:$P$2</formula1>
    </dataValidation>
    <dataValidation type="list" showInputMessage="1" showErrorMessage="1" promptTitle="Type of Analysis" prompt="Please Select Type of Analysis" errorTitle="Type of Analysis" error="Please Select Constant or Linear" sqref="C10">
      <formula1>$Q$1:$Q$2</formula1>
    </dataValidation>
  </dataValidations>
  <printOptions horizontalCentered="1"/>
  <pageMargins left="0.5" right="0.5" top="1" bottom="1" header="0.5" footer="0.5"/>
  <pageSetup horizontalDpi="525" verticalDpi="525" orientation="landscape" r:id="rId2"/>
  <headerFooter alignWithMargins="0">
    <oddFooter>&amp;L&amp;Z&amp;F&amp;R&amp;D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R36"/>
  <sheetViews>
    <sheetView workbookViewId="0" topLeftCell="A2">
      <selection activeCell="E6" sqref="E6"/>
    </sheetView>
  </sheetViews>
  <sheetFormatPr defaultColWidth="9.140625" defaultRowHeight="12.75" zeroHeight="1"/>
  <cols>
    <col min="2" max="2" width="10.421875" style="0" customWidth="1"/>
    <col min="15" max="15" width="0" style="0" hidden="1" customWidth="1"/>
    <col min="16" max="16" width="0" style="87" hidden="1" customWidth="1"/>
    <col min="17" max="16384" width="0" style="0" hidden="1" customWidth="1"/>
  </cols>
  <sheetData>
    <row r="1" spans="1:18" ht="15">
      <c r="A1" s="178" t="s">
        <v>68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Q1" t="s">
        <v>48</v>
      </c>
      <c r="R1" t="s">
        <v>62</v>
      </c>
    </row>
    <row r="2" spans="1:18" ht="15.75">
      <c r="A2" s="88" t="s">
        <v>51</v>
      </c>
      <c r="B2" s="89"/>
      <c r="C2" s="179">
        <f>Bridge!I6</f>
        <v>0</v>
      </c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P2"/>
      <c r="Q2" t="s">
        <v>49</v>
      </c>
      <c r="R2" t="s">
        <v>58</v>
      </c>
    </row>
    <row r="3" spans="1:16" ht="12.75">
      <c r="A3" s="89"/>
      <c r="B3" s="90" t="s">
        <v>24</v>
      </c>
      <c r="C3" s="114"/>
      <c r="D3" s="119"/>
      <c r="E3" s="89"/>
      <c r="F3" s="89"/>
      <c r="G3" s="89"/>
      <c r="H3" s="89"/>
      <c r="I3" s="89"/>
      <c r="J3" s="89"/>
      <c r="K3" s="89"/>
      <c r="L3" s="89"/>
      <c r="M3" s="89"/>
      <c r="N3" s="89"/>
      <c r="P3"/>
    </row>
    <row r="4" spans="1:16" ht="12.75">
      <c r="A4" s="89"/>
      <c r="B4" s="90" t="s">
        <v>47</v>
      </c>
      <c r="C4" s="114" t="s">
        <v>48</v>
      </c>
      <c r="D4" s="119"/>
      <c r="E4" s="89"/>
      <c r="F4" s="89"/>
      <c r="G4" s="89"/>
      <c r="H4" s="89"/>
      <c r="I4" s="89"/>
      <c r="J4" s="89"/>
      <c r="K4" s="89"/>
      <c r="L4" s="89"/>
      <c r="M4" s="89"/>
      <c r="N4" s="89"/>
      <c r="P4"/>
    </row>
    <row r="5" spans="1:16" ht="12.75">
      <c r="A5" s="89"/>
      <c r="B5" s="90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P5"/>
    </row>
    <row r="6" spans="1:16" ht="15.75">
      <c r="A6" s="88" t="s">
        <v>57</v>
      </c>
      <c r="B6" s="90"/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P6"/>
    </row>
    <row r="7" spans="1:16" ht="12.75">
      <c r="A7" s="89"/>
      <c r="B7" s="90" t="s">
        <v>46</v>
      </c>
      <c r="C7" s="114"/>
      <c r="D7" s="119"/>
      <c r="E7" s="89"/>
      <c r="F7" s="96"/>
      <c r="G7" s="96"/>
      <c r="H7" s="96"/>
      <c r="I7" s="96"/>
      <c r="J7" s="89"/>
      <c r="K7" s="89"/>
      <c r="L7" s="89"/>
      <c r="M7" s="89"/>
      <c r="N7" s="89"/>
      <c r="P7"/>
    </row>
    <row r="8" spans="1:16" ht="12.75">
      <c r="A8" s="89"/>
      <c r="B8" s="90" t="s">
        <v>66</v>
      </c>
      <c r="C8" s="114"/>
      <c r="D8" s="119"/>
      <c r="E8" s="89"/>
      <c r="F8" s="101"/>
      <c r="G8" s="96"/>
      <c r="H8" s="96"/>
      <c r="I8" s="96"/>
      <c r="J8" s="89"/>
      <c r="K8" s="89"/>
      <c r="L8" s="89"/>
      <c r="M8" s="89"/>
      <c r="N8" s="89"/>
      <c r="P8"/>
    </row>
    <row r="9" spans="1:16" ht="12.75">
      <c r="A9" s="89"/>
      <c r="B9" s="90" t="s">
        <v>53</v>
      </c>
      <c r="C9" s="114"/>
      <c r="D9" s="119"/>
      <c r="E9" s="89"/>
      <c r="F9" s="89"/>
      <c r="G9" s="89"/>
      <c r="H9" s="89"/>
      <c r="I9" s="89"/>
      <c r="J9" s="89"/>
      <c r="K9" s="89"/>
      <c r="L9" s="89"/>
      <c r="M9" s="89"/>
      <c r="N9" s="89"/>
      <c r="P9"/>
    </row>
    <row r="10" spans="1:14" ht="12.75">
      <c r="A10" s="89"/>
      <c r="B10" s="93" t="s">
        <v>59</v>
      </c>
      <c r="C10" s="114" t="s">
        <v>58</v>
      </c>
      <c r="D10" s="119"/>
      <c r="E10" s="89"/>
      <c r="F10" s="102"/>
      <c r="G10" s="103"/>
      <c r="H10" s="94"/>
      <c r="I10" s="94"/>
      <c r="J10" s="94"/>
      <c r="K10" s="94"/>
      <c r="L10" s="94"/>
      <c r="M10" s="94"/>
      <c r="N10" s="94"/>
    </row>
    <row r="11" spans="1:14" ht="12.75">
      <c r="A11" s="89"/>
      <c r="B11" s="95"/>
      <c r="C11" s="89"/>
      <c r="D11" s="89"/>
      <c r="E11" s="89"/>
      <c r="F11" s="94"/>
      <c r="G11" s="94"/>
      <c r="H11" s="94"/>
      <c r="I11" s="94"/>
      <c r="J11" s="94"/>
      <c r="K11" s="94"/>
      <c r="L11" s="94"/>
      <c r="M11" s="94"/>
      <c r="N11" s="94"/>
    </row>
    <row r="12" spans="1:14" ht="12.75">
      <c r="A12" s="89"/>
      <c r="B12" s="89"/>
      <c r="C12" s="89"/>
      <c r="D12" s="89"/>
      <c r="E12" s="89"/>
      <c r="F12" s="94"/>
      <c r="G12" s="94"/>
      <c r="H12" s="94"/>
      <c r="I12" s="94"/>
      <c r="J12" s="94"/>
      <c r="K12" s="94"/>
      <c r="L12" s="94"/>
      <c r="M12" s="94"/>
      <c r="N12" s="94"/>
    </row>
    <row r="13" spans="1:14" ht="12.75">
      <c r="A13" s="96" t="s">
        <v>32</v>
      </c>
      <c r="B13" s="97" t="s">
        <v>67</v>
      </c>
      <c r="C13" s="89"/>
      <c r="D13" s="89"/>
      <c r="E13" s="89"/>
      <c r="F13" s="94"/>
      <c r="G13" s="94"/>
      <c r="H13" s="94"/>
      <c r="I13" s="94"/>
      <c r="J13" s="94"/>
      <c r="K13" s="94"/>
      <c r="L13" s="94"/>
      <c r="M13" s="94"/>
      <c r="N13" s="94"/>
    </row>
    <row r="14" spans="1:14" ht="12.75">
      <c r="A14" s="116"/>
      <c r="B14" s="117"/>
      <c r="C14" s="98"/>
      <c r="D14" s="98">
        <f>(ClThres-A14)*(B14/100)</f>
        <v>0</v>
      </c>
      <c r="E14" s="89"/>
      <c r="F14" s="94"/>
      <c r="G14" s="94"/>
      <c r="H14" s="94"/>
      <c r="I14" s="94"/>
      <c r="J14" s="94"/>
      <c r="K14" s="94"/>
      <c r="L14" s="94"/>
      <c r="M14" s="94"/>
      <c r="N14" s="94"/>
    </row>
    <row r="15" spans="1:14" ht="12.75">
      <c r="A15" s="116"/>
      <c r="B15" s="117"/>
      <c r="C15" s="98"/>
      <c r="D15" s="98">
        <f aca="true" t="shared" si="0" ref="D15:D33">(ClThres-A15)*((B15-B14)/100)</f>
        <v>0</v>
      </c>
      <c r="E15" s="89"/>
      <c r="F15" s="94"/>
      <c r="G15" s="94"/>
      <c r="H15" s="94"/>
      <c r="I15" s="94"/>
      <c r="J15" s="94"/>
      <c r="K15" s="94"/>
      <c r="L15" s="94"/>
      <c r="M15" s="94"/>
      <c r="N15" s="94"/>
    </row>
    <row r="16" spans="1:14" ht="12.75">
      <c r="A16" s="116"/>
      <c r="B16" s="117"/>
      <c r="C16" s="98"/>
      <c r="D16" s="98">
        <f t="shared" si="0"/>
        <v>0</v>
      </c>
      <c r="E16" s="89"/>
      <c r="F16" s="94"/>
      <c r="G16" s="94"/>
      <c r="H16" s="94"/>
      <c r="I16" s="94"/>
      <c r="J16" s="94"/>
      <c r="K16" s="94"/>
      <c r="L16" s="94"/>
      <c r="M16" s="94"/>
      <c r="N16" s="94"/>
    </row>
    <row r="17" spans="1:14" ht="12.75">
      <c r="A17" s="116"/>
      <c r="B17" s="117"/>
      <c r="C17" s="98"/>
      <c r="D17" s="98">
        <f t="shared" si="0"/>
        <v>0</v>
      </c>
      <c r="E17" s="89"/>
      <c r="F17" s="94"/>
      <c r="G17" s="94"/>
      <c r="H17" s="94"/>
      <c r="I17" s="94"/>
      <c r="J17" s="94"/>
      <c r="K17" s="94"/>
      <c r="L17" s="94"/>
      <c r="M17" s="94"/>
      <c r="N17" s="94"/>
    </row>
    <row r="18" spans="1:14" ht="12.75">
      <c r="A18" s="116"/>
      <c r="B18" s="117"/>
      <c r="C18" s="98"/>
      <c r="D18" s="98">
        <f t="shared" si="0"/>
        <v>0</v>
      </c>
      <c r="E18" s="89"/>
      <c r="F18" s="94"/>
      <c r="G18" s="94"/>
      <c r="H18" s="94"/>
      <c r="I18" s="94"/>
      <c r="J18" s="94"/>
      <c r="K18" s="94"/>
      <c r="L18" s="94"/>
      <c r="M18" s="94"/>
      <c r="N18" s="94"/>
    </row>
    <row r="19" spans="1:14" ht="12.75">
      <c r="A19" s="116"/>
      <c r="B19" s="117"/>
      <c r="C19" s="98"/>
      <c r="D19" s="98">
        <f t="shared" si="0"/>
        <v>0</v>
      </c>
      <c r="E19" s="89"/>
      <c r="F19" s="94"/>
      <c r="G19" s="94"/>
      <c r="H19" s="94"/>
      <c r="I19" s="94"/>
      <c r="J19" s="94"/>
      <c r="K19" s="94"/>
      <c r="L19" s="94"/>
      <c r="M19" s="94"/>
      <c r="N19" s="94"/>
    </row>
    <row r="20" spans="1:14" ht="12.75">
      <c r="A20" s="116"/>
      <c r="B20" s="117"/>
      <c r="C20" s="98"/>
      <c r="D20" s="98">
        <f t="shared" si="0"/>
        <v>0</v>
      </c>
      <c r="E20" s="89"/>
      <c r="F20" s="94"/>
      <c r="G20" s="94"/>
      <c r="H20" s="94"/>
      <c r="I20" s="94"/>
      <c r="J20" s="94"/>
      <c r="K20" s="94"/>
      <c r="L20" s="94"/>
      <c r="M20" s="94"/>
      <c r="N20" s="94"/>
    </row>
    <row r="21" spans="1:14" ht="12.75">
      <c r="A21" s="116"/>
      <c r="B21" s="117"/>
      <c r="C21" s="98"/>
      <c r="D21" s="98">
        <f t="shared" si="0"/>
        <v>0</v>
      </c>
      <c r="E21" s="89"/>
      <c r="F21" s="94"/>
      <c r="G21" s="94"/>
      <c r="H21" s="94"/>
      <c r="I21" s="94"/>
      <c r="J21" s="94"/>
      <c r="K21" s="94"/>
      <c r="L21" s="94"/>
      <c r="M21" s="94"/>
      <c r="N21" s="94"/>
    </row>
    <row r="22" spans="1:14" ht="12.75">
      <c r="A22" s="116"/>
      <c r="B22" s="117"/>
      <c r="C22" s="98"/>
      <c r="D22" s="98">
        <f t="shared" si="0"/>
        <v>0</v>
      </c>
      <c r="E22" s="89"/>
      <c r="F22" s="94"/>
      <c r="G22" s="94"/>
      <c r="H22" s="94"/>
      <c r="I22" s="94"/>
      <c r="J22" s="94"/>
      <c r="K22" s="94"/>
      <c r="L22" s="94"/>
      <c r="M22" s="94"/>
      <c r="N22" s="94"/>
    </row>
    <row r="23" spans="1:14" ht="12.75">
      <c r="A23" s="116"/>
      <c r="B23" s="117"/>
      <c r="C23" s="98"/>
      <c r="D23" s="98">
        <f t="shared" si="0"/>
        <v>0</v>
      </c>
      <c r="E23" s="89"/>
      <c r="F23" s="94"/>
      <c r="G23" s="94"/>
      <c r="H23" s="94"/>
      <c r="I23" s="94"/>
      <c r="J23" s="94"/>
      <c r="K23" s="94"/>
      <c r="L23" s="94"/>
      <c r="M23" s="94"/>
      <c r="N23" s="94"/>
    </row>
    <row r="24" spans="1:14" ht="12.75">
      <c r="A24" s="116"/>
      <c r="B24" s="117"/>
      <c r="C24" s="98"/>
      <c r="D24" s="98">
        <f t="shared" si="0"/>
        <v>0</v>
      </c>
      <c r="E24" s="89"/>
      <c r="F24" s="94"/>
      <c r="G24" s="94"/>
      <c r="H24" s="94"/>
      <c r="I24" s="94"/>
      <c r="J24" s="94"/>
      <c r="K24" s="94"/>
      <c r="L24" s="94"/>
      <c r="M24" s="94"/>
      <c r="N24" s="94"/>
    </row>
    <row r="25" spans="1:14" ht="12.75">
      <c r="A25" s="116"/>
      <c r="B25" s="117"/>
      <c r="C25" s="98"/>
      <c r="D25" s="98">
        <f t="shared" si="0"/>
        <v>0</v>
      </c>
      <c r="E25" s="89"/>
      <c r="F25" s="94"/>
      <c r="G25" s="94"/>
      <c r="H25" s="94"/>
      <c r="I25" s="94"/>
      <c r="J25" s="94"/>
      <c r="K25" s="94"/>
      <c r="L25" s="94"/>
      <c r="M25" s="94"/>
      <c r="N25" s="94"/>
    </row>
    <row r="26" spans="1:14" ht="12.75">
      <c r="A26" s="116"/>
      <c r="B26" s="117"/>
      <c r="C26" s="98"/>
      <c r="D26" s="98">
        <f t="shared" si="0"/>
        <v>0</v>
      </c>
      <c r="E26" s="89"/>
      <c r="F26" s="94"/>
      <c r="G26" s="94"/>
      <c r="H26" s="94"/>
      <c r="I26" s="94"/>
      <c r="J26" s="94"/>
      <c r="K26" s="94"/>
      <c r="L26" s="94"/>
      <c r="M26" s="94"/>
      <c r="N26" s="94"/>
    </row>
    <row r="27" spans="1:14" ht="12.75">
      <c r="A27" s="116"/>
      <c r="B27" s="117"/>
      <c r="C27" s="98"/>
      <c r="D27" s="98">
        <f t="shared" si="0"/>
        <v>0</v>
      </c>
      <c r="E27" s="89"/>
      <c r="F27" s="94"/>
      <c r="G27" s="94"/>
      <c r="H27" s="94"/>
      <c r="I27" s="94"/>
      <c r="J27" s="94"/>
      <c r="K27" s="94"/>
      <c r="L27" s="94"/>
      <c r="M27" s="94"/>
      <c r="N27" s="94"/>
    </row>
    <row r="28" spans="1:14" ht="12.75">
      <c r="A28" s="116"/>
      <c r="B28" s="117"/>
      <c r="C28" s="98"/>
      <c r="D28" s="98">
        <f t="shared" si="0"/>
        <v>0</v>
      </c>
      <c r="E28" s="89"/>
      <c r="F28" s="94"/>
      <c r="G28" s="94"/>
      <c r="H28" s="94"/>
      <c r="I28" s="94"/>
      <c r="J28" s="94"/>
      <c r="K28" s="94"/>
      <c r="L28" s="94"/>
      <c r="M28" s="94"/>
      <c r="N28" s="94"/>
    </row>
    <row r="29" spans="1:14" ht="12.75">
      <c r="A29" s="116"/>
      <c r="B29" s="117"/>
      <c r="C29" s="98"/>
      <c r="D29" s="98">
        <f t="shared" si="0"/>
        <v>0</v>
      </c>
      <c r="E29" s="89"/>
      <c r="F29" s="94"/>
      <c r="G29" s="94"/>
      <c r="H29" s="94"/>
      <c r="I29" s="94"/>
      <c r="J29" s="94"/>
      <c r="K29" s="94"/>
      <c r="L29" s="94"/>
      <c r="M29" s="94"/>
      <c r="N29" s="94"/>
    </row>
    <row r="30" spans="1:14" ht="12.75">
      <c r="A30" s="116"/>
      <c r="B30" s="117"/>
      <c r="C30" s="98"/>
      <c r="D30" s="98">
        <f t="shared" si="0"/>
        <v>0</v>
      </c>
      <c r="E30" s="89"/>
      <c r="F30" s="94"/>
      <c r="G30" s="94"/>
      <c r="H30" s="94"/>
      <c r="I30" s="94"/>
      <c r="J30" s="94"/>
      <c r="K30" s="94"/>
      <c r="L30" s="94"/>
      <c r="M30" s="94"/>
      <c r="N30" s="94"/>
    </row>
    <row r="31" spans="1:14" ht="12.75">
      <c r="A31" s="116"/>
      <c r="B31" s="117"/>
      <c r="C31" s="98"/>
      <c r="D31" s="98">
        <f t="shared" si="0"/>
        <v>0</v>
      </c>
      <c r="E31" s="89"/>
      <c r="F31" s="94"/>
      <c r="G31" s="94"/>
      <c r="H31" s="94"/>
      <c r="I31" s="94"/>
      <c r="J31" s="94"/>
      <c r="K31" s="94"/>
      <c r="L31" s="94"/>
      <c r="M31" s="94"/>
      <c r="N31" s="94"/>
    </row>
    <row r="32" spans="1:14" ht="12.75">
      <c r="A32" s="116"/>
      <c r="B32" s="117"/>
      <c r="C32" s="98"/>
      <c r="D32" s="98">
        <f t="shared" si="0"/>
        <v>0</v>
      </c>
      <c r="E32" s="89"/>
      <c r="F32" s="94"/>
      <c r="G32" s="94"/>
      <c r="H32" s="94"/>
      <c r="I32" s="94"/>
      <c r="J32" s="94"/>
      <c r="K32" s="94"/>
      <c r="L32" s="94"/>
      <c r="M32" s="94"/>
      <c r="N32" s="94"/>
    </row>
    <row r="33" spans="1:14" ht="12.75">
      <c r="A33" s="116"/>
      <c r="B33" s="117"/>
      <c r="C33" s="98"/>
      <c r="D33" s="98">
        <f t="shared" si="0"/>
        <v>0</v>
      </c>
      <c r="E33" s="89"/>
      <c r="F33" s="89"/>
      <c r="G33" s="89"/>
      <c r="H33" s="89"/>
      <c r="I33" s="89"/>
      <c r="J33" s="89"/>
      <c r="K33" s="89"/>
      <c r="L33" s="89"/>
      <c r="M33" s="89"/>
      <c r="N33" s="89"/>
    </row>
    <row r="34" spans="1:14" ht="12.75">
      <c r="A34" s="96"/>
      <c r="B34" s="97"/>
      <c r="C34" s="98"/>
      <c r="D34" s="98"/>
      <c r="E34" s="89"/>
      <c r="F34" s="89"/>
      <c r="G34" s="89"/>
      <c r="H34" s="89"/>
      <c r="I34" s="89"/>
      <c r="J34" s="89"/>
      <c r="K34" s="89"/>
      <c r="L34" s="89"/>
      <c r="M34" s="89"/>
      <c r="N34" s="89"/>
    </row>
    <row r="35" spans="1:2" ht="12.75" hidden="1">
      <c r="A35" s="75"/>
      <c r="B35" s="75"/>
    </row>
    <row r="36" spans="1:2" ht="12.75" hidden="1">
      <c r="A36" s="75"/>
      <c r="B36" s="75"/>
    </row>
    <row r="37" ht="12.75" hidden="1"/>
    <row r="38" ht="12.75" hidden="1"/>
    <row r="39" ht="12.75" hidden="1"/>
    <row r="40" ht="12.75" hidden="1"/>
  </sheetData>
  <sheetProtection password="E0B4" sheet="1" objects="1" scenarios="1"/>
  <mergeCells count="2">
    <mergeCell ref="A1:N1"/>
    <mergeCell ref="C2:N2"/>
  </mergeCells>
  <dataValidations count="1">
    <dataValidation type="list" showInputMessage="1" showErrorMessage="1" promptTitle="Type of Analysis" prompt="Please Select Type of Analysis" errorTitle="Type of Analysis" error="Please Select Constant or Linear" sqref="C10:D10">
      <formula1>$R$1:$R$2</formula1>
    </dataValidation>
  </dataValidations>
  <printOptions horizontalCentered="1"/>
  <pageMargins left="0.5" right="0.5" top="1" bottom="1" header="0.5" footer="0.5"/>
  <pageSetup horizontalDpi="525" verticalDpi="525" orientation="landscape" r:id="rId2"/>
  <headerFooter alignWithMargins="0">
    <oddFooter>&amp;L&amp;Z&amp;F&amp;R&amp;D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CONCORR,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Service Life Model 2.0A</dc:title>
  <dc:subject/>
  <dc:creator>Ali Akbar Sohanghpurwala</dc:creator>
  <cp:keywords/>
  <dc:description/>
  <cp:lastModifiedBy>Ali Akbar Sohanghpurwala</cp:lastModifiedBy>
  <cp:lastPrinted>2005-08-17T16:39:21Z</cp:lastPrinted>
  <dcterms:created xsi:type="dcterms:W3CDTF">2005-06-24T14:20:59Z</dcterms:created>
  <dcterms:modified xsi:type="dcterms:W3CDTF">2005-12-27T23:30:51Z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