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nchrp\"/>
    </mc:Choice>
  </mc:AlternateContent>
  <bookViews>
    <workbookView xWindow="0" yWindow="0" windowWidth="14640" windowHeight="7140" tabRatio="500" firstSheet="4" activeTab="9"/>
  </bookViews>
  <sheets>
    <sheet name="Needs" sheetId="1" r:id="rId1"/>
    <sheet name="Candidate Projects" sheetId="2" r:id="rId2"/>
    <sheet name="Ratings" sheetId="3" r:id="rId3"/>
    <sheet name="DOTs" sheetId="4" r:id="rId4"/>
    <sheet name="RankComparison" sheetId="5" r:id="rId5"/>
    <sheet name="Disruptor Projects" sheetId="6" r:id="rId6"/>
    <sheet name="Respondants" sheetId="7" r:id="rId7"/>
    <sheet name="DE Conversion" sheetId="8" r:id="rId8"/>
    <sheet name="Cost Range" sheetId="9" r:id="rId9"/>
    <sheet name="LUT" sheetId="10" r:id="rId10"/>
  </sheets>
  <definedNames>
    <definedName name="_xlnm._FilterDatabase" localSheetId="0" hidden="1">Needs!$J$1:$J$179</definedName>
    <definedName name="_xlnm._FilterDatabase" localSheetId="2">Ratings!$AL$1:$AL$51</definedName>
    <definedName name="Affiliation">LUT!$J$2:$J$5</definedName>
    <definedName name="BRIC_Subject">LUT!$D$2:$D$7</definedName>
    <definedName name="Cluster">LUT!$H$2:$H$12</definedName>
    <definedName name="Cost">LUT!$L$2:$L$7</definedName>
    <definedName name="Criticality">LUT!$E$2:$E$4</definedName>
    <definedName name="Disruptor">LUT!$K$2:$K$9</definedName>
    <definedName name="Funding">LUT!$M$2:$M$12</definedName>
    <definedName name="Horizon">LUT!$B$2:$B$4</definedName>
    <definedName name="Impact">LUT!$F$2:$F$4</definedName>
    <definedName name="Life_Cycle">LUT!$C$2:$C$11</definedName>
    <definedName name="LifeCycle">LUT!$C$2:$C$11</definedName>
    <definedName name="NCHRP_Topic">LUT!$A$2:$A$12</definedName>
    <definedName name="Source">LUT!$G$2:$G$10</definedName>
    <definedName name="Strategies">LUT!#REF!</definedName>
    <definedName name="Thrust">LUT!$I$2:$I$7</definedName>
    <definedName name="Timeframe">LUT!$N$2:$N$4</definedName>
    <definedName name="topic">LUT!$B$13</definedName>
    <definedName name="TSSR_Cycle">LUT!$C$2:$C$11</definedName>
    <definedName name="Urgency">LUT!$E$2:$E$5</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28" i="9" l="1"/>
  <c r="I28" i="9"/>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E2" i="8"/>
  <c r="I14" i="7"/>
  <c r="J13" i="7" s="1"/>
  <c r="I7" i="7"/>
  <c r="J7" i="7" s="1"/>
  <c r="J5" i="7"/>
  <c r="J3" i="7"/>
  <c r="L9" i="6"/>
  <c r="M8" i="6"/>
  <c r="M7" i="6"/>
  <c r="M6" i="6"/>
  <c r="M5" i="6"/>
  <c r="M4" i="6"/>
  <c r="M3" i="6"/>
  <c r="M2" i="6"/>
  <c r="V47" i="4"/>
  <c r="C47" i="4"/>
  <c r="B47" i="4"/>
  <c r="A47" i="4"/>
  <c r="V46" i="4"/>
  <c r="C46" i="4"/>
  <c r="B46" i="4"/>
  <c r="A46" i="4"/>
  <c r="V45" i="4"/>
  <c r="C45" i="4"/>
  <c r="B45" i="4"/>
  <c r="A45" i="4"/>
  <c r="V44" i="4"/>
  <c r="C44" i="4"/>
  <c r="B44" i="4"/>
  <c r="A44" i="4"/>
  <c r="V43" i="4"/>
  <c r="C43" i="4"/>
  <c r="B43" i="4"/>
  <c r="A43" i="4"/>
  <c r="V42" i="4"/>
  <c r="C42" i="4"/>
  <c r="B42" i="4"/>
  <c r="A42" i="4"/>
  <c r="V41" i="4"/>
  <c r="C41" i="4"/>
  <c r="B41" i="4"/>
  <c r="A41" i="4"/>
  <c r="V40" i="4"/>
  <c r="C40" i="4"/>
  <c r="B40" i="4"/>
  <c r="A40" i="4"/>
  <c r="V39" i="4"/>
  <c r="C39" i="4"/>
  <c r="B39" i="4"/>
  <c r="A39" i="4"/>
  <c r="V38" i="4"/>
  <c r="C38" i="4"/>
  <c r="B38" i="4"/>
  <c r="A38" i="4"/>
  <c r="V37" i="4"/>
  <c r="C37" i="4"/>
  <c r="B37" i="4"/>
  <c r="A37" i="4"/>
  <c r="V36" i="4"/>
  <c r="C36" i="4"/>
  <c r="B36" i="4"/>
  <c r="A36" i="4"/>
  <c r="V35" i="4"/>
  <c r="C35" i="4"/>
  <c r="B35" i="4"/>
  <c r="A35" i="4"/>
  <c r="V34" i="4"/>
  <c r="C34" i="4"/>
  <c r="B34" i="4"/>
  <c r="A34" i="4"/>
  <c r="V33" i="4"/>
  <c r="C33" i="4"/>
  <c r="B33" i="4"/>
  <c r="A33" i="4"/>
  <c r="V32" i="4"/>
  <c r="C32" i="4"/>
  <c r="B32" i="4"/>
  <c r="A32" i="4"/>
  <c r="V31" i="4"/>
  <c r="C31" i="4"/>
  <c r="B31" i="4"/>
  <c r="A31" i="4"/>
  <c r="V30" i="4"/>
  <c r="C30" i="4"/>
  <c r="B30" i="4"/>
  <c r="A30" i="4"/>
  <c r="V29" i="4"/>
  <c r="C29" i="4"/>
  <c r="B29" i="4"/>
  <c r="A29" i="4"/>
  <c r="V28" i="4"/>
  <c r="C28" i="4"/>
  <c r="B28" i="4"/>
  <c r="A28" i="4"/>
  <c r="V27" i="4"/>
  <c r="C27" i="4"/>
  <c r="B27" i="4"/>
  <c r="A27" i="4"/>
  <c r="V26" i="4"/>
  <c r="C26" i="4"/>
  <c r="B26" i="4"/>
  <c r="A26" i="4"/>
  <c r="V25" i="4"/>
  <c r="C25" i="4"/>
  <c r="B25" i="4"/>
  <c r="A25" i="4"/>
  <c r="V24" i="4"/>
  <c r="C24" i="4"/>
  <c r="B24" i="4"/>
  <c r="A24" i="4"/>
  <c r="V23" i="4"/>
  <c r="C23" i="4"/>
  <c r="B23" i="4"/>
  <c r="A23" i="4"/>
  <c r="V22" i="4"/>
  <c r="C22" i="4"/>
  <c r="B22" i="4"/>
  <c r="A22" i="4"/>
  <c r="V21" i="4"/>
  <c r="C21" i="4"/>
  <c r="B21" i="4"/>
  <c r="A21" i="4"/>
  <c r="V20" i="4"/>
  <c r="C20" i="4"/>
  <c r="B20" i="4"/>
  <c r="A20" i="4"/>
  <c r="V19" i="4"/>
  <c r="C19" i="4"/>
  <c r="B19" i="4"/>
  <c r="A19" i="4"/>
  <c r="V18" i="4"/>
  <c r="C18" i="4"/>
  <c r="B18" i="4"/>
  <c r="A18" i="4"/>
  <c r="V17" i="4"/>
  <c r="C17" i="4"/>
  <c r="B17" i="4"/>
  <c r="A17" i="4"/>
  <c r="V16" i="4"/>
  <c r="C16" i="4"/>
  <c r="B16" i="4"/>
  <c r="A16" i="4"/>
  <c r="V15" i="4"/>
  <c r="C15" i="4"/>
  <c r="B15" i="4"/>
  <c r="A15" i="4"/>
  <c r="V14" i="4"/>
  <c r="C14" i="4"/>
  <c r="B14" i="4"/>
  <c r="A14" i="4"/>
  <c r="V13" i="4"/>
  <c r="C13" i="4"/>
  <c r="B13" i="4"/>
  <c r="A13" i="4"/>
  <c r="V12" i="4"/>
  <c r="C12" i="4"/>
  <c r="B12" i="4"/>
  <c r="A12" i="4"/>
  <c r="V11" i="4"/>
  <c r="C11" i="4"/>
  <c r="B11" i="4"/>
  <c r="A11" i="4"/>
  <c r="V10" i="4"/>
  <c r="C10" i="4"/>
  <c r="B10" i="4"/>
  <c r="A10" i="4"/>
  <c r="V9" i="4"/>
  <c r="C9" i="4"/>
  <c r="B9" i="4"/>
  <c r="A9" i="4"/>
  <c r="V8" i="4"/>
  <c r="C8" i="4"/>
  <c r="B8" i="4"/>
  <c r="A8" i="4"/>
  <c r="V7" i="4"/>
  <c r="C7" i="4"/>
  <c r="B7" i="4"/>
  <c r="A7" i="4"/>
  <c r="V6" i="4"/>
  <c r="C6" i="4"/>
  <c r="B6" i="4"/>
  <c r="A6" i="4"/>
  <c r="V5" i="4"/>
  <c r="C5" i="4"/>
  <c r="B5" i="4"/>
  <c r="A5" i="4"/>
  <c r="V4" i="4"/>
  <c r="C4" i="4"/>
  <c r="B4" i="4"/>
  <c r="A4" i="4"/>
  <c r="V3" i="4"/>
  <c r="C3" i="4"/>
  <c r="B3" i="4"/>
  <c r="A3" i="4"/>
  <c r="V2" i="4"/>
  <c r="C2" i="4"/>
  <c r="B2" i="4"/>
  <c r="A2" i="4"/>
  <c r="AM48" i="3"/>
  <c r="AL48" i="3"/>
  <c r="E19" i="9" s="1"/>
  <c r="C48" i="3"/>
  <c r="B48" i="3"/>
  <c r="A48" i="3"/>
  <c r="AM47" i="3"/>
  <c r="AL47" i="3"/>
  <c r="E46" i="2" s="1"/>
  <c r="C47" i="3"/>
  <c r="B47" i="3"/>
  <c r="A47" i="3"/>
  <c r="AM46" i="3"/>
  <c r="AL46" i="3"/>
  <c r="E27" i="9" s="1"/>
  <c r="C46" i="3"/>
  <c r="B46" i="3"/>
  <c r="A46" i="3"/>
  <c r="AM45" i="3"/>
  <c r="AL45" i="3"/>
  <c r="E13" i="9" s="1"/>
  <c r="C45" i="3"/>
  <c r="B45" i="3"/>
  <c r="A45" i="3"/>
  <c r="AM44" i="3"/>
  <c r="AL44" i="3"/>
  <c r="C44" i="3"/>
  <c r="B44" i="3"/>
  <c r="A44" i="3"/>
  <c r="AM43" i="3"/>
  <c r="AL43" i="3"/>
  <c r="C43" i="3"/>
  <c r="B43" i="3"/>
  <c r="A43" i="3"/>
  <c r="AM42" i="3"/>
  <c r="AL42" i="3"/>
  <c r="C42" i="3"/>
  <c r="B42" i="3"/>
  <c r="A42" i="3"/>
  <c r="AM41" i="3"/>
  <c r="AL41" i="3"/>
  <c r="C41" i="3"/>
  <c r="B41" i="3"/>
  <c r="A41" i="3"/>
  <c r="AM40" i="3"/>
  <c r="AL40" i="3"/>
  <c r="E25" i="9" s="1"/>
  <c r="C40" i="3"/>
  <c r="B40" i="3"/>
  <c r="A40" i="3"/>
  <c r="AM39" i="3"/>
  <c r="AL39" i="3"/>
  <c r="E18" i="9" s="1"/>
  <c r="C39" i="3"/>
  <c r="B39" i="3"/>
  <c r="A39" i="3"/>
  <c r="AM38" i="3"/>
  <c r="AL38" i="3"/>
  <c r="C38" i="3"/>
  <c r="B38" i="3"/>
  <c r="A38" i="3"/>
  <c r="AM37" i="3"/>
  <c r="AL37" i="3"/>
  <c r="E10" i="9" s="1"/>
  <c r="C37" i="3"/>
  <c r="B37" i="3"/>
  <c r="A37" i="3"/>
  <c r="AM36" i="3"/>
  <c r="AL36" i="3"/>
  <c r="E12" i="9" s="1"/>
  <c r="C36" i="3"/>
  <c r="B36" i="3"/>
  <c r="A36" i="3"/>
  <c r="AM35" i="3"/>
  <c r="AL35" i="3"/>
  <c r="E15" i="9" s="1"/>
  <c r="C35" i="3"/>
  <c r="B35" i="3"/>
  <c r="A35" i="3"/>
  <c r="AM34" i="3"/>
  <c r="AL34" i="3"/>
  <c r="E44" i="2" s="1"/>
  <c r="C34" i="3"/>
  <c r="B34" i="3"/>
  <c r="A34" i="3"/>
  <c r="AM33" i="3"/>
  <c r="AL33" i="3"/>
  <c r="E16" i="9" s="1"/>
  <c r="C33" i="3"/>
  <c r="B33" i="3"/>
  <c r="A33" i="3"/>
  <c r="AM32" i="3"/>
  <c r="AL32" i="3"/>
  <c r="E22" i="9" s="1"/>
  <c r="C32" i="3"/>
  <c r="B32" i="3"/>
  <c r="A32" i="3"/>
  <c r="AM31" i="3"/>
  <c r="AL31" i="3"/>
  <c r="E40" i="2" s="1"/>
  <c r="C31" i="3"/>
  <c r="B31" i="3"/>
  <c r="A31" i="3"/>
  <c r="AM30" i="3"/>
  <c r="AL30" i="3"/>
  <c r="E26" i="9" s="1"/>
  <c r="C30" i="3"/>
  <c r="B30" i="3"/>
  <c r="A30" i="3"/>
  <c r="AM29" i="3"/>
  <c r="AL29" i="3"/>
  <c r="E14" i="9" s="1"/>
  <c r="C29" i="3"/>
  <c r="B29" i="3"/>
  <c r="A29" i="3"/>
  <c r="AM28" i="3"/>
  <c r="AL28" i="3"/>
  <c r="C28" i="3"/>
  <c r="B28" i="3"/>
  <c r="A28" i="3"/>
  <c r="AM27" i="3"/>
  <c r="AL27" i="3"/>
  <c r="E7" i="9" s="1"/>
  <c r="C27" i="3"/>
  <c r="B27" i="3"/>
  <c r="A27" i="3"/>
  <c r="AM26" i="3"/>
  <c r="AL26" i="3"/>
  <c r="E38" i="2" s="1"/>
  <c r="C26" i="3"/>
  <c r="B26" i="3"/>
  <c r="A26" i="3"/>
  <c r="AM25" i="3"/>
  <c r="AL25" i="3"/>
  <c r="E24" i="9" s="1"/>
  <c r="C25" i="3"/>
  <c r="B25" i="3"/>
  <c r="A25" i="3"/>
  <c r="AM24" i="3"/>
  <c r="AL24" i="3"/>
  <c r="E21" i="9" s="1"/>
  <c r="C24" i="3"/>
  <c r="B24" i="3"/>
  <c r="A24" i="3"/>
  <c r="AM23" i="3"/>
  <c r="AL23" i="3"/>
  <c r="C23" i="3"/>
  <c r="B23" i="3"/>
  <c r="A23" i="3"/>
  <c r="AM22" i="3"/>
  <c r="AL22" i="3"/>
  <c r="C22" i="3"/>
  <c r="B22" i="3"/>
  <c r="A22" i="3"/>
  <c r="AM21" i="3"/>
  <c r="AL21" i="3"/>
  <c r="E3" i="9" s="1"/>
  <c r="C21" i="3"/>
  <c r="B21" i="3"/>
  <c r="A21" i="3"/>
  <c r="AM20" i="3"/>
  <c r="AL20" i="3"/>
  <c r="C20" i="3"/>
  <c r="B20" i="3"/>
  <c r="A20" i="3"/>
  <c r="AM19" i="3"/>
  <c r="AL19" i="3"/>
  <c r="E30" i="2" s="1"/>
  <c r="C19" i="3"/>
  <c r="B19" i="3"/>
  <c r="A19" i="3"/>
  <c r="AM18" i="3"/>
  <c r="AL18" i="3"/>
  <c r="E28" i="2" s="1"/>
  <c r="C18" i="3"/>
  <c r="B18" i="3"/>
  <c r="A18" i="3"/>
  <c r="AM17" i="3"/>
  <c r="AL17" i="3"/>
  <c r="E2" i="9" s="1"/>
  <c r="C17" i="3"/>
  <c r="B17" i="3"/>
  <c r="A17" i="3"/>
  <c r="AM16" i="3"/>
  <c r="AL16" i="3"/>
  <c r="E4" i="9" s="1"/>
  <c r="C16" i="3"/>
  <c r="B16" i="3"/>
  <c r="A16" i="3"/>
  <c r="AM15" i="3"/>
  <c r="AL15" i="3"/>
  <c r="E42" i="2" s="1"/>
  <c r="C15" i="3"/>
  <c r="B15" i="3"/>
  <c r="A15" i="3"/>
  <c r="AM14" i="3"/>
  <c r="AL14" i="3"/>
  <c r="C14" i="3"/>
  <c r="B14" i="3"/>
  <c r="A14" i="3"/>
  <c r="AM13" i="3"/>
  <c r="AL13" i="3"/>
  <c r="E9" i="9" s="1"/>
  <c r="C13" i="3"/>
  <c r="B13" i="3"/>
  <c r="A13" i="3"/>
  <c r="AM12" i="3"/>
  <c r="AL12" i="3"/>
  <c r="C12" i="3"/>
  <c r="B12" i="3"/>
  <c r="A12" i="3"/>
  <c r="AM11" i="3"/>
  <c r="AL11" i="3"/>
  <c r="E23" i="9" s="1"/>
  <c r="C11" i="3"/>
  <c r="B11" i="3"/>
  <c r="A11" i="3"/>
  <c r="AM10" i="3"/>
  <c r="AL10" i="3"/>
  <c r="E20" i="9" s="1"/>
  <c r="C10" i="3"/>
  <c r="B10" i="3"/>
  <c r="A10" i="3"/>
  <c r="AM9" i="3"/>
  <c r="AL9" i="3"/>
  <c r="E29" i="2" s="1"/>
  <c r="C9" i="3"/>
  <c r="B9" i="3"/>
  <c r="A9" i="3"/>
  <c r="AM8" i="3"/>
  <c r="AL8" i="3"/>
  <c r="E11" i="9" s="1"/>
  <c r="C8" i="3"/>
  <c r="B8" i="3"/>
  <c r="A8" i="3"/>
  <c r="AM7" i="3"/>
  <c r="AL7" i="3"/>
  <c r="C7" i="3"/>
  <c r="B7" i="3"/>
  <c r="A7" i="3"/>
  <c r="AM6" i="3"/>
  <c r="AL6" i="3"/>
  <c r="E17" i="9" s="1"/>
  <c r="C6" i="3"/>
  <c r="B6" i="3"/>
  <c r="A6" i="3"/>
  <c r="AM5" i="3"/>
  <c r="AL5" i="3"/>
  <c r="E6" i="9" s="1"/>
  <c r="C5" i="3"/>
  <c r="B5" i="3"/>
  <c r="A5" i="3"/>
  <c r="AM4" i="3"/>
  <c r="AL4" i="3"/>
  <c r="E8" i="9" s="1"/>
  <c r="C4" i="3"/>
  <c r="B4" i="3"/>
  <c r="A4" i="3"/>
  <c r="AM3" i="3"/>
  <c r="AL3" i="3"/>
  <c r="AL51" i="3" s="1"/>
  <c r="C3" i="3"/>
  <c r="B3" i="3"/>
  <c r="A3" i="3"/>
  <c r="G47" i="2"/>
  <c r="E47" i="2"/>
  <c r="G46" i="2"/>
  <c r="G45" i="2"/>
  <c r="E45" i="2"/>
  <c r="G44" i="2"/>
  <c r="G43" i="2"/>
  <c r="E43" i="2"/>
  <c r="G42" i="2"/>
  <c r="G41" i="2"/>
  <c r="E41" i="2"/>
  <c r="G40" i="2"/>
  <c r="G39" i="2"/>
  <c r="E39" i="2"/>
  <c r="G38" i="2"/>
  <c r="G37" i="2"/>
  <c r="E37" i="2"/>
  <c r="G36" i="2"/>
  <c r="E36" i="2"/>
  <c r="G35" i="2"/>
  <c r="E35" i="2"/>
  <c r="G34" i="2"/>
  <c r="E34" i="2"/>
  <c r="G33" i="2"/>
  <c r="E33" i="2"/>
  <c r="G32" i="2"/>
  <c r="E32" i="2"/>
  <c r="G31" i="2"/>
  <c r="E31" i="2"/>
  <c r="G30" i="2"/>
  <c r="I29" i="2"/>
  <c r="J24" i="2" s="1"/>
  <c r="G29" i="2"/>
  <c r="G28" i="2"/>
  <c r="G27" i="2"/>
  <c r="E27" i="2"/>
  <c r="G26" i="2"/>
  <c r="G25" i="2"/>
  <c r="E25" i="2"/>
  <c r="G24" i="2"/>
  <c r="E24" i="2"/>
  <c r="G23" i="2"/>
  <c r="E23" i="2"/>
  <c r="G22" i="2"/>
  <c r="E22" i="2"/>
  <c r="G21" i="2"/>
  <c r="E21" i="2"/>
  <c r="G20" i="2"/>
  <c r="I19" i="2"/>
  <c r="J18" i="2" s="1"/>
  <c r="G19" i="2"/>
  <c r="E19" i="2"/>
  <c r="G18" i="2"/>
  <c r="E18" i="2"/>
  <c r="G17" i="2"/>
  <c r="E17" i="2"/>
  <c r="G16" i="2"/>
  <c r="E16" i="2"/>
  <c r="G15" i="2"/>
  <c r="G14" i="2"/>
  <c r="E14" i="2"/>
  <c r="G13" i="2"/>
  <c r="E13" i="2"/>
  <c r="G12" i="2"/>
  <c r="E12" i="2"/>
  <c r="G11" i="2"/>
  <c r="E11" i="2"/>
  <c r="G10" i="2"/>
  <c r="E10" i="2"/>
  <c r="G9" i="2"/>
  <c r="E9" i="2"/>
  <c r="G8" i="2"/>
  <c r="E8" i="2"/>
  <c r="G7" i="2"/>
  <c r="E7" i="2"/>
  <c r="G6" i="2"/>
  <c r="E6" i="2"/>
  <c r="G5" i="2"/>
  <c r="G4" i="2"/>
  <c r="G3" i="2"/>
  <c r="E3" i="2"/>
  <c r="G2" i="2"/>
  <c r="E2" i="2"/>
  <c r="J25" i="2" l="1"/>
  <c r="E4" i="2"/>
  <c r="J11" i="2"/>
  <c r="J15" i="2"/>
  <c r="E5" i="2"/>
  <c r="J10" i="7"/>
  <c r="J19" i="2"/>
  <c r="J9" i="2"/>
  <c r="J13" i="2"/>
  <c r="E15" i="2"/>
  <c r="J17" i="2"/>
  <c r="E20" i="2"/>
  <c r="J23" i="2"/>
  <c r="J27" i="2"/>
  <c r="J2" i="7"/>
  <c r="J6" i="7"/>
  <c r="J11" i="7"/>
  <c r="J14" i="7"/>
  <c r="J10" i="2"/>
  <c r="J14" i="2"/>
  <c r="J28" i="2"/>
  <c r="J29" i="2"/>
  <c r="J12" i="2"/>
  <c r="J16" i="2"/>
  <c r="J26" i="2"/>
  <c r="J12" i="7"/>
  <c r="AL50" i="3"/>
  <c r="J4" i="7"/>
  <c r="E5" i="9"/>
  <c r="E26" i="2"/>
</calcChain>
</file>

<file path=xl/sharedStrings.xml><?xml version="1.0" encoding="utf-8"?>
<sst xmlns="http://schemas.openxmlformats.org/spreadsheetml/2006/main" count="2402" uniqueCount="548">
  <si>
    <t>ID</t>
  </si>
  <si>
    <t>Research Need</t>
  </si>
  <si>
    <t>Cluster</t>
  </si>
  <si>
    <t>NCHRP_Topic</t>
  </si>
  <si>
    <t>TSSR_Cycle</t>
  </si>
  <si>
    <t>BRIC_Subject</t>
  </si>
  <si>
    <t>Horizon</t>
  </si>
  <si>
    <t>Source</t>
  </si>
  <si>
    <t>Include?</t>
  </si>
  <si>
    <t>Candidate Project</t>
  </si>
  <si>
    <t>Much of the ongoing policy and research in the field of resilience and infrastructure focuses on the role of physical infrastructure - roads, bridges, and ports, for example. But a growing field of quantitative and qualitative evidence shows that social infrastructure has a deep impact on the level of resilience of communities, organizations, and systems. Research is needed to understand the role of social networks/infrastructure impact on transportation systems and other critical infrastructure.</t>
  </si>
  <si>
    <t>Transportation’s Role in Community Resilience</t>
  </si>
  <si>
    <t>g. Human and social factors</t>
  </si>
  <si>
    <t>Planning</t>
  </si>
  <si>
    <t xml:space="preserve">Social </t>
  </si>
  <si>
    <t>Long Term</t>
  </si>
  <si>
    <t>NIST Workshop</t>
  </si>
  <si>
    <t>Yes</t>
  </si>
  <si>
    <t>CO-01</t>
  </si>
  <si>
    <t>Considerable international research and policy has been developed to shape resilience response to community development. There is a need to review and consider integrating this ongoing research on social capital from institutions such as RC100, Rockefeller Foundation, Global Resilience Institute, and Stockholm Center into United States transportation policy.</t>
  </si>
  <si>
    <t>No</t>
  </si>
  <si>
    <t>Not Included</t>
  </si>
  <si>
    <t>There are natural and man-made hazards that need to be mitigated in the world of emergency management. There are vulnerabilities and risk associated with climate change that also need to be assessed. Research is needed to explore how a hazard mitigation plan can incorporate present and future risk from climate change stresses.</t>
  </si>
  <si>
    <t>Emergency Management</t>
  </si>
  <si>
    <t>c. Climate change/sea level rise/extreme weather risks</t>
  </si>
  <si>
    <t xml:space="preserve">Environmental </t>
  </si>
  <si>
    <t>Short Term</t>
  </si>
  <si>
    <t>EM-07</t>
  </si>
  <si>
    <t>Most government risk management programs focus only on the downside aspects of risk, and lack explicit consideration of potential upside opportunities. These approaches lack a common measure of value necessary to quantify compare the impact of intervention alternatives and perform trade-off analyses. Transportation decision-makers need a better method to quantify the impact of various transportation system risk and resiliency investment scenarios, which considers the full distribution of possible outcomes instead of focusing only on the downside risk. Research is needed to develop a decision analysis support model/tool that explicitly incorporates environmental uncertainty and understand the risk “appetite” of the decision maker.</t>
  </si>
  <si>
    <t>Risk Management</t>
  </si>
  <si>
    <t>h. Information for decision-making</t>
  </si>
  <si>
    <t>Housing and Infrastructure</t>
  </si>
  <si>
    <t>Intermediate Term</t>
  </si>
  <si>
    <t>yes</t>
  </si>
  <si>
    <t>RM-01</t>
  </si>
  <si>
    <t>The National Institute of Standards and Technology (NIST) chartered a Community Resiliency Panel (CRP) to help inform NIST’s work on community resiliency best practices.  The NIST CRP has standing committees in key areas.  Transportation is one key area, because it is a lifeline during disruptive events in the community. An information gap exists that affects resilience efforts:  national research products have not yet detailed the resources used by and the approach taken by each of the State DOTs to develop a resilience posture; state DOTs may not be knowledgeable of community resilience needs; and communities may not understand transportation systems beyond jurisdictional lines.  There are hundreds of directly relevant materials on transportation sector resilience and community resilience that if assessed together could inform resilience efforts in communities that relate to transportation. AASHTO could support the CRP Resiliency Knowledge Base through a project that identifies the topic areas of interest to a community, inventory and catalogue existing resiliency information products in the transportation sector, apply suitable filters to each information product to help assess their suitability for the Resiliency Knowledge Base, and design an approach to sustaining this knowledge base.</t>
  </si>
  <si>
    <t>CO-02</t>
  </si>
  <si>
    <t xml:space="preserve">While resilience directly supports preparedness, risk mitigation, crisis response, and public-private partnerships, there remains a lack of standard terms of reference and nomenclature across the community. This shortfall impedes effective research, collaboration, measurement, and analysis of resilience. Further, resilience policy and implementation pose a significant challenge for public and private owner/operators, and academic leaders focused on strengthening critical infrastructure. </t>
  </si>
  <si>
    <t>Infrastructure Interdependencies</t>
  </si>
  <si>
    <t xml:space="preserve">Institutional </t>
  </si>
  <si>
    <t>EM-01</t>
  </si>
  <si>
    <t xml:space="preserve">Many local, state, regional, and national-level planners assert the value of smart resilience, and there has been increased focus on resilience-related governance and funding. There remains a lack of a common language to operationalize this growing field. In order to establish a standard nomenclature and design an effective framework for analysis of resilience, a study is proposed to define terms and methodology for assessment. A comprehensive survey and inventory of resilience policy and doctrine; and thereby formulate a common rubric for assessing resilience. This could also serve as a catalyst to better unify resilience initiatives and forge a consensus among disparate disciplines and infrastructure sectors. Drawing upon the National Incident Management System (NIMS) and supporting Incident Command System (ICS), there is a precedent that underscores the utility of standard language in operational execution and computational analysis. </t>
  </si>
  <si>
    <t>Research to find and share best practices in identifying natural disaster vulnerabilities.</t>
  </si>
  <si>
    <t>Asset Management</t>
  </si>
  <si>
    <t>d. Other human-caused or natural risks</t>
  </si>
  <si>
    <t xml:space="preserve">TRB Resilient America Roundtable </t>
  </si>
  <si>
    <t>AM-01</t>
  </si>
  <si>
    <t>Research to find and share best practices in documenting incidents, capturing lessons learned and sharing lessons.</t>
  </si>
  <si>
    <t>Research to define and identify gaps in recovery operations.</t>
  </si>
  <si>
    <t>f. Continuity of Operations/Continuity of Government considerations</t>
  </si>
  <si>
    <t>Research to identify how to incorporate resilience into agency enterprise risk management systems.</t>
  </si>
  <si>
    <t>RM-03</t>
  </si>
  <si>
    <t>Developing performance measures for resiliency in transportation.</t>
  </si>
  <si>
    <t>Resilience Performance Measures</t>
  </si>
  <si>
    <t>PM-01</t>
  </si>
  <si>
    <t>Development of a Capability Maturity Model for resiliency.</t>
  </si>
  <si>
    <t>Human Factors</t>
  </si>
  <si>
    <t>Identifying, documenting and sharing best practices in lease agreements between ports and leaseholders to enhance resilience.  Identifying incentive mechanisms and concepts to help leaseholders to take long-term view.</t>
  </si>
  <si>
    <t>b. Economics of resilience</t>
  </si>
  <si>
    <t>Operations</t>
  </si>
  <si>
    <t>Economic</t>
  </si>
  <si>
    <t>Research to identify the impact of ocean carrier consolidation on resiliency in the maritime sector.</t>
  </si>
  <si>
    <t>Economics of Resilience</t>
  </si>
  <si>
    <t>Researching tools to assist DOTs to develop the capability to evaluate dust storm characteristics and communicate conditions to traffic centers and emergency managers including recommendations for driver safety.</t>
  </si>
  <si>
    <t xml:space="preserve">Developing leadership strategies to help change the culture in State DOT Agencies and with other State decision makers for them to understand the impacts of climate change </t>
  </si>
  <si>
    <t>j. Workforce development</t>
  </si>
  <si>
    <t>Identifying the challenges and opportunities for funding/financing climate adaptation in transportation projects.</t>
  </si>
  <si>
    <t>AM-02</t>
  </si>
  <si>
    <t>Developing more holistic cost-benefit analysis approaches when considering climate change impact in transportation including supply chain disruptions.</t>
  </si>
  <si>
    <t>ER-01</t>
  </si>
  <si>
    <t>Research to identify necessary actions to align Adaptation and Mitigation Strategies that prepare the transportation system for climate change</t>
  </si>
  <si>
    <t>Reviewing resilience practices and strategies for adapting transportation systems to a variety of routine emerging climate change events (extreme/ prolonged heat, wildfires, drought/soil moisture, changing freeze/thaw cycles).</t>
  </si>
  <si>
    <t>Develop a process for including climate change into NEPA evaluations for transportation projects.</t>
  </si>
  <si>
    <t xml:space="preserve">Design for Resilience </t>
  </si>
  <si>
    <t>Design</t>
  </si>
  <si>
    <t>DR-05</t>
  </si>
  <si>
    <t xml:space="preserve">A gap in research is scientifically defensible approaches to address non-stationary and forecasting of precipitation and flow in the riverine environment. Highway and transit investments have long service lives, so finding good ways to use predicted or forecast precipitation and flow is important. Develop better climate change models using risk and uncertainty principles- e.g. better precipitation forecast and impact on riverine flow. </t>
  </si>
  <si>
    <t>DR-01</t>
  </si>
  <si>
    <t xml:space="preserve">Research to improve the resilience of transportation infrastructure at risk from specific cyber-related failures or attacks is needed. What are specific, concrete steps agencies can take to resist, absorb, recover from or adapt to major cyber threats or incidents. Also, research into the convergence of cyber and physical assets in terms of system resilience, safety, security and reliability is not well understood.  </t>
  </si>
  <si>
    <t>Cyber Resilience</t>
  </si>
  <si>
    <t>a. Cyber systems resilience (including risks such as space weather)</t>
  </si>
  <si>
    <t>CRP Literature Review</t>
  </si>
  <si>
    <t>CR-01</t>
  </si>
  <si>
    <t>Develop and implement a comprehensive deployment and change management strategy assisting agencies who wish to more effectively evaluate and implement the revised security guidelines recommended in the material developed by NCHRP 20-59(48), NCHRP 20-59(51)A, NIST, DHS and others.</t>
  </si>
  <si>
    <t>Cyber-Physical Systems Procurement Handbook. Since most cybersecurity is “burned” into control systems devices by manufacturers, how can transportation organizations develop better security purchasing approaches? For example, what should model procurement specifications include? How should acceptance testing be performed? How should insurance entities be involved in the procurement, monitoring and response processes?</t>
  </si>
  <si>
    <t>Transportation network resiliency is one of the most important aspects of determining the ultimate economic impact of a disruption. The concept of resiliency, and how it relates to economic impact and the strategies for incorporating resiliency in networks, is an important topic in the broader investigation of economic impacts of network disruptions. This project would include identifying the costs and benefits of different public policies to enhance security and resiliency of freight networks.</t>
  </si>
  <si>
    <t xml:space="preserve">With the MAP-21 focus on performance measures, research is needed to identify and develop ways to evaluate resilience, security, infrastructure protection, and cybersecurity to provide effective performance measures for state DOTs to use. </t>
  </si>
  <si>
    <t>Research and guides to aid understanding of how to develop and incorporate approaches that allows transportation agencies to be agile with a limited workforce at a time when demands for reliability and resilience will be greater.</t>
  </si>
  <si>
    <t>HF-01</t>
  </si>
  <si>
    <t xml:space="preserve">Recently as the movement of crude oil by freight rail has increased, incidents such as spills and fires, have also increased. There is a need to improve the safety and security of the shipment of crude oil by freight rail and additional research is needed to address this issue. Research might be focused on improvements in tank car construction or revising emergency management plans to ensure an adequate level of preparedness dependent upon the size of the incident. </t>
  </si>
  <si>
    <t>EM-06</t>
  </si>
  <si>
    <t xml:space="preserve">Research is needed that explores the costs and benefits of implementing formal risk management procedures on emergency projects. The research would weigh the possibility of optimizing risk management with the time available to conduct the analyses for emergency projects. </t>
  </si>
  <si>
    <t>RM-02</t>
  </si>
  <si>
    <t xml:space="preserve">Collect a common set of information from states that experienced the same extreme weather event to learn about differences before, during, and after the event as well as the lessons learned, identified by each state. For each state, identify the extreme weather events projected to occur with more frequency or intensity in the future, develop a framework for an organized response, and collect a standard set of information and materials on previous events of a similar nature. Conduct research and synthesis of EMAC case examples to surface effective practices in the transportation sector under extreme weather events. </t>
  </si>
  <si>
    <t>Natural phenomena and geotechnical hazards are generally well understood by the geotechnical leaders in transportation; but additional research is needed to identify and prioritize all significant geotechnical hazards in transportation systems—a particular challenge because many of the hazards are hidden from view and may not be recognized until disaster strikes. Research into geotechnical hazard identification should be focused on improving methods of subsurface investigation and additional application of remote sensing technologies. Geotechnical hazard prioritization research could focus on understanding the likelihood of a hazard’s becoming a geotechnical disaster and on methodologies to prioritize a diverse range of hazards.</t>
  </si>
  <si>
    <t>DR-02</t>
  </si>
  <si>
    <t xml:space="preserve">Additional research is needed to create a geotechnical data standard that is comprehensive and understandable; and to develop a data interchange format that can be readily implemented by data generators, software developers, and the geotechnical engineering community. In addition to the benefits of data transparency, consistency, and communication, the adoption of a geotechnical data standard and data interchange format would greatly facilitate the development and application of GDV tools.  </t>
  </si>
  <si>
    <t>Geotechnical engineers in all sectors, not just in transportation, are faced with an ever-growing array of computing and visualization tools. The different human-machine interfaces found in almost every tool adds another level of complexity to the engineer’s workload. The advent of “big data” in the geotechnical profession adds an even greater challenge. Using yesterday’s tools to manage and visualize today’s data volume, variety, and velocity would be a frustrating and unreliable undertaking. This trend is not limited to geotechnical engineering; other industries are using data analytics to improve business operations and for complex decision support. Additional research might be undertaken to simplify and standardize GDV tool interfaces.</t>
  </si>
  <si>
    <t xml:space="preserve">Research is needed to understand how new legislation and executive orders—such as the Moving Ahead for Progress in the 21st Century Act (MAP-21) and Presidential Policy Directive 21 (PPD-21)—change the roles of state DOTs and PWs in emergency training and exercises. </t>
  </si>
  <si>
    <t>EM-08</t>
  </si>
  <si>
    <t>State DOTs and PWs both expressed interest in research into mechanisms that will enable them to participate in all phases of emergency management as full and equal partners with other emergency response disciplines. They also cited the need to establish a stronger working relationship with other emergency response providers in order to develop protocols and policies for effective emergency response performance.</t>
  </si>
  <si>
    <t>EM-03</t>
  </si>
  <si>
    <t xml:space="preserve">Because supply chain response phenomenon has not been well developed research is needed to gain a better understanding of market responses to supply chain disruption. </t>
  </si>
  <si>
    <t>e. Choke points/single points of failure</t>
  </si>
  <si>
    <t xml:space="preserve">Developing a Comprehensive Debris Management Planning Guide for State and Local Departments of Transportation. This Guide would build on the planning chapter of the Debris Management Handbook, going into explicit details about the plans and processes necessary for a successful and actionable debris management plan. Potential topics include: Stakeholder involvement, development of contracts and memoranda of understanding, resource planning, site selection, and others. </t>
  </si>
  <si>
    <t>EM-02</t>
  </si>
  <si>
    <t xml:space="preserve">In the past decade, significant advances have been made in aerial imagery, remote sensing, and data management. This project would create training and tools to help local and State debris managers take advantage of new technologies, including but not limited to load ticket tracking systems, debris volume modeling, remote volume assessments, and predictive cost estimating.  </t>
  </si>
  <si>
    <t xml:space="preserve">As a field tool, it would be worthwhile to develop mobile downloadable debris management forms or apps of some of the appendices in the Debris Management Handbook for field use. These could be developed for use on iPhones, iPads, Android phones, tablets, etc. and could be developed to integrate with standard applications such as Excel or Access for data and documentation tracking. </t>
  </si>
  <si>
    <t xml:space="preserve">While the FAA regulates foreign object debris (FOD) programs at general aviation airports, there may be a gap in coordination between the FOD programs and other Federal agency disaster debris reimbursement programs that can lead to confusion regarding which agency’s policies apply to local and State authorities that remove disaster debris from airport facilities. Facilitating discussions and establishing agreements between these agencies may be one way that could help clarify which policies apply to debris removal operations at general aviation airports. </t>
  </si>
  <si>
    <t>DR-03</t>
  </si>
  <si>
    <t xml:space="preserve">The two-phase DMS messages used in the tunnel study provided information about the hypothetical tunnel emergency to focus groups and simulation participants. A short, repeated message may convince people to start moving. The question of the maximum number of message phases for both normal and emergency conditions in a highway tunnel merit additional testing in the future. Research is needed into the effects of tunnel reverberation, ambient noise from traffic and from other emergency systems on the intelligibility of audio announcements from loudspeakers. While the current study focused on fire as the emergency incident, future behavioral research should examine an all-hazards approach for providing messages and advisories to drivers about other types of incidents and emergencies. </t>
  </si>
  <si>
    <t xml:space="preserve">A prior study tested exit signs with 6-inch-tall text and graphics. Depending on the width of a highway tunnel, larger-scale emergency exit signs may be necessary or beneficial. A larger- scale visibility test, perhaps conducted in an actual highway tunnel or a test facility such as the Memorial Tunnel in West Virginia, would allow for a realistic comparison of different size signs. A larger-scale testing environment would provide the opportunity to test the effects of successive signs and markings on user comprehension and confidence regarding exit locations. Recent testing found that signs with dynamic elements—specifically, signs with flashing green arrows to indicate an exit direction and signs with red X’s to indicate a route that does not lead to an exit—were well understood, were noticed by more people than static signs, and reduced evacuation time. This and potentially other types of dynamic signage would be valuable to test with United States drivers. </t>
  </si>
  <si>
    <t xml:space="preserve">Understanding the relationship between resilience, infrastructure protection and security and the impact that relationship has on the roles, needs and capabilities of state DOTs. Over time the fundamental responsibilities have not changed – providing safe and resilient transportation systems – but terminology, policy and guidance has increased. Research is needed to define for all transportation modes improved security and infrastructure protection approaches, especially in the areas of adaptations to enhance resilience and address cybersecurity. Due to the complexity of today’s transportation systems and human fallibility, perfect security may be impossible to achieve, so a more effective strategy might be to assume that an incident will happen and focus on identifying ways to mitigate the consequences.  </t>
  </si>
  <si>
    <t xml:space="preserve">A survey found that fewer than half of the responding DOTs had a document that provided specific guidance for expediting the procurement of emergency projects, and only five had a “contract document that was specifically developed for emergency projects.” Thus, research is needed to define the appropriate content of DOT emergency project delivery plans as well as the form and content of tailored emergency contracts and their efficacy for agencies that have used them. It would cover options to prepare written policies and procedures for each method of procurement used for engineering and design-related services funded with federal-aid highway program funds and submitted to FHWA for approval as specified in 23 CFR 172.9(a). </t>
  </si>
  <si>
    <t>EM-10</t>
  </si>
  <si>
    <t xml:space="preserve">Surveys have identified incentives and disincentives as important to emergency project success, and this finding was validated by the literature review and content analysis. Therefore, research on the costs and benefits of incentive/disincentive schemes and their impact on the success of emergency projects is recommended. </t>
  </si>
  <si>
    <t xml:space="preserve">Research is needed to both identify the optimal content of this type of contract and document its effectiveness through analysis of its costs and benefits in terms of time/user costs as well as impact on construction cost growth. </t>
  </si>
  <si>
    <t>Construction</t>
  </si>
  <si>
    <t xml:space="preserve">Although evidence suggests that using GPS guidance can reduce time to arrival on-scene, particularly for longer distance, some agencies avoid using the devices because of difficulties with use or poor quality geographic data. To address these issues, a standard or method of verification of the mapping data used by devices and guidelines for training users could be implemented. </t>
  </si>
  <si>
    <t>f. Emergency Management</t>
  </si>
  <si>
    <t>a. Short Term</t>
  </si>
  <si>
    <t>EM-04</t>
  </si>
  <si>
    <t xml:space="preserve">Reliability of Advanced Automatic Collision Notification (AACN) deployments have largely been ad hoc through OnStar or a similar service, or have been conducted as evaluations and tests. Coordinated deployment on a larger scale to mainstream the use of automatic notifications could allow for a more complete assessment of its impact on arrival times. AACN offers the potential to provide an early assessment of the risk of severe injury, which can assist providers with pre departure preparation and dispatchers with responder selection (e.g., air transport, rescue units). Little is known about the long-term reliability of vehicle-based sensors for these applications or AACNs effect on patient outcomes.  </t>
  </si>
  <si>
    <t>i. Automated/connected vehicles</t>
  </si>
  <si>
    <t xml:space="preserve">EMS surveys indicate that access to road condition information is valuable, but not easily accessible in the pre departure sequence of events. All DOTs provide near real-time information on state-jurisdiction roadways, including construction information and roadway condition. EMS personnel’s inability to easily access data may be addressable through purpose-designed interfaces and appropriate access devices. </t>
  </si>
  <si>
    <t xml:space="preserve">Some states have or are deploying interoperable digital communications networks that encompass a number of agencies. These networks primarily serve voice and low-bandwidth data communications functions, which limit some applications such as telemedicine using images or audio/video streams. The impact of low bandwidth availability on these applications and the feasibility of enabling higher data rates could be explored. The use of telemedicine in the scene-to-center or mobile telemedicine is dependent on the availability of suitable communications networks to transport the data. Investigation of the limits of data requirements and how these can be met with existing or augmented networks will define the broad parameters of mobile telemedicine uses and limits of deployment.  </t>
  </si>
  <si>
    <t xml:space="preserve">Existing efforts to collect real-time patient data and link that information to other record sets should be examined to determine the effect on patient outcomes. As a related effort, ways to connect outcomes to cost data will permit cost-effectiveness analysis that is not currently possible. </t>
  </si>
  <si>
    <t xml:space="preserve">Research is needed to increase state DOT technical expertise to complement and supplement federal weather forecasting at the local, regional, and national levels. Identify technologies, training, and standards in Knowledge Management that can support informed decision making and coordination within state DOTs and with external partners, given the increased risk of extreme weather events. </t>
  </si>
  <si>
    <t xml:space="preserve">Conduct research on the disposition of state applications to FHWA and FEMA following extreme weather events and create a body of knowledge for reference and use in similar cases. Research current design and engineering practices at the state level and their relationship to provisions of the FEMA Public Assistance manual and the FHWA Emergency Relief manual provisions, before and after updates. </t>
  </si>
  <si>
    <t xml:space="preserve">Research emerging practices in transportation sector investments under the projected increases in extreme weather events, and related policies. Research tools for identifying benefits and costs and the return on investment in extreme weather preparedness, resiliency, and adaptation strategies. </t>
  </si>
  <si>
    <t>ER-02</t>
  </si>
  <si>
    <t xml:space="preserve">Field Crew Meetings. In what ways can learning during the meetings be enhanced? What are the most effective formats for these meetings? </t>
  </si>
  <si>
    <t>Maintenance</t>
  </si>
  <si>
    <t xml:space="preserve">Emergency Training Refresher Training. Emergency training refreshers are needed. Research into appropriate content, format, and length is required. </t>
  </si>
  <si>
    <t xml:space="preserve">Emergency Management Training.  Correlation between state and agency characteristics and training implementation problems. Correlation between preferred training/exercise method and state and agency characteristics. Correlation between required training and exercises for district personnel, and whether there is a nuclear power plant within the district or in a nearby district. </t>
  </si>
  <si>
    <t xml:space="preserve">State DOTs expressed interest in specific training topics and content, including general ICS and ESF role awareness; accidents involving hazardous materials; response to flooding and storm damage; training on emergency operations plans; and training for field support personnel, including human resources, procurement, finance, and construction. PWs noted that they desired training on dealing with trauma and prepared- ness for out-of-area deployments. </t>
  </si>
  <si>
    <t xml:space="preserve">Development of a joint FEMA-FHWA cost model with easy-to-use interface for common road repair would be useful (FEMA Headquarters Public Assistance Division Staff, personal communication, June 6, 2013). Cost-effective damage assessment technologies can assist state DOTs in determining causes of damage and providing eligibility-related documentation for the FHWA ER and FEMA PA programs.  </t>
  </si>
  <si>
    <t>EM-05</t>
  </si>
  <si>
    <t>Understanding the relationship between resilience and security and the impact that relationship has on the roles, needs and capabilities of state DOTs.  More specifically, understanding how resilience can be built into physical and cyber security efforts and planning.</t>
  </si>
  <si>
    <t xml:space="preserve">Research for all transportation modes to improve security and infrastructure protection especially in the areas of adaptations to enhance resilience and address cybersecurity.  Due to the complexity of today’s transportation systems and human fallibility, perfect security may be impossible to achieve, so a more effective strategy might be to assume that an incident will happen and focus on identifying ways to mitigate the consequences.  </t>
  </si>
  <si>
    <t xml:space="preserve">News stories have identified the benefits of improved building codes on reduced impacts from Hurricane Irma, and have identified how communications recovered quickly in most areas in Houston in the aftermath of Harvey. What are documented financial and economic benefits from transportation investments that foster resilience? Over time the fundamental responsibilities have not changed – providing safe and resilient transportation systems – but terminology, policy and guidance has increased.  </t>
  </si>
  <si>
    <t xml:space="preserve">Research to gain an understanding the interdependencies of all transportation modes and other sectors such as power, water, communications on emergency management and its impact on state DOTs and other transportation agencies. </t>
  </si>
  <si>
    <t>II-01</t>
  </si>
  <si>
    <t>Research to gain an understanding how to identify and train the resources needed to carry it out all-hazards resilience-focused emergency management recognizing that it is difficult for most transportation agencies to allocate significant personnel, monetary, and material  resources to planning and training for events that occur on infrequent bases or may not occur in their state or region.</t>
  </si>
  <si>
    <t>A review of national policies found that while resilience policies are becoming well established, there lacks integration of resilience into practice within transportation. With the recent requirements for risk based asset management plans, it is possible that state DOTs have yet to fully complete those requirements and are struggling to address capturing resilience within their management approach.</t>
  </si>
  <si>
    <t>Synthesis Topic 48-13</t>
  </si>
  <si>
    <t>AM-03</t>
  </si>
  <si>
    <t>While policy touts the need for resilient systems, the lack of monetary assessment of the value of system resilience make it challenging for agencies to stretch limited dollars in another direction when already faced with challenges related to new performance metrics such as safety, infrastructure health, and operational reliability.</t>
  </si>
  <si>
    <t>The relationship between each metric and system resilience is not fully understood so there needs to be and easy to use guidance or modeling tool to assess resilience and reflect the relationship between mandatory performance metrics and resilience, implementation will continue to be a challenge at state DOTs.</t>
  </si>
  <si>
    <t>There needs to be developed strong guidance on the relationship between risk and resilience, which would be helpful to allow agencies to understand how their risk assessments can help support their resilience analyses.</t>
  </si>
  <si>
    <t>Literature reviews identified shortcomings in the definition of resilience, the quantitative relationship between risk and resilience, and metrics to measure resilience. Much of the focus of resilience definitions is on the ability to recover post event, however, a DHS study was reviewed that helped to define key discriminators for resilience definitions to address the full range of time periods in which resilience is needed to be addressed by asset managers and owners and reflect the four goal areas (maintaining continuity of function: graceful degradation; recovery of function to desired function in designated time; inhibit basic state of change). The reflection of definitions against the key discriminators provided by DHS for infrastructure systems may be of use to state DOTs as they move forward with their resilience programs as a way to help identify resilient practices and policies that address a broader range of activities that can be implemented to provide more than quick recovery post event to transportation assets.</t>
  </si>
  <si>
    <t>PM-03</t>
  </si>
  <si>
    <t>Resilience metrics also appear to be lacking in quantitative measures that can be readily calculated and assessed. Much of the published peer-reviewed literature focuses on utilizing existing operational metrics normally related to system reliability as surrogates to reflect recovery time as a measure of system resilience. Some researchers have attempted to measure characteristics such as the angle of deterioration and recovery triangles during weather events on interstate systems. This approach appears to have promise with the availability of historical traffic performance data at the micro and meso scales.</t>
  </si>
  <si>
    <t>A survey of states revealed that the majority of respondents are working to incorporate resilience in their management programs, however, a closer look at their response to questions related to information needed, revealed that agencies are seeking information on resilience metrics and assessment methods, criticality assessment models, asset vulnerability, and expected benefits from mitigation measures. Given the lack of documented metrics for resilience in the literature review and the request for additional data from states on how to measure and assess resilience, this appears to be a pressing need to fully address resilience in transportation systems.</t>
  </si>
  <si>
    <t>There needs to be research to find best practices or define guides for resource allocation and prioritization (equipment, human resources, information, etc.) to achieve resilient response.</t>
  </si>
  <si>
    <t>2018 TRB Resilience Research Workshop</t>
  </si>
  <si>
    <t>Risk assesment in resilience is a complex issue and topic. There needs to be research to identify techniques for communicating risk assessment prioritization.</t>
  </si>
  <si>
    <t>Understanding reilience is being persued at international, national, state and local levels. In each arena the term has different dimensions that create lack of understanding. Therefore there needs to be research to clarify for the transportation community what resilience means at a community level and what role DOTs can play is assisting the community..</t>
  </si>
  <si>
    <t>CO-03</t>
  </si>
  <si>
    <t>Research to identify metrics for determining critical links for maintaining connected and resilient systems at national, state and local levels.</t>
  </si>
  <si>
    <t>PM-02</t>
  </si>
  <si>
    <t xml:space="preserve">Emergency response coordination has been and continues to a critical issue for many agencies at all levels of government. Decisionmaking is always a difficult stumbling block. There needs to be research and best practice identification on continuing to improving multi-agency decision-making. </t>
  </si>
  <si>
    <t>Resilience guides and tools are needed to train user and service providers.</t>
  </si>
  <si>
    <t>Agencies need new tools for public education to help them understand system resilience and its importance.</t>
  </si>
  <si>
    <t>Community Capital</t>
  </si>
  <si>
    <t>Research and publish case studies to help transportation professionals understand social behavior responses to catastrophic events natural and manmade.</t>
  </si>
  <si>
    <t>Research to define and identify interdependent systems in a resilience context.</t>
  </si>
  <si>
    <t>Research and develop guides to assist agencies in understanding how to use private sector providers in a resilience context and understanding the various agency and private sector roles in a 3P environment.</t>
  </si>
  <si>
    <t>Researching whether it is possible to establishing criteria to define what is redundancy and connectedness in the transportation system.</t>
  </si>
  <si>
    <t>Researching and developing multi-objective modeling to help deal with conflicting interests in resilience.</t>
  </si>
  <si>
    <t>Research to assist transportation leaders understand the interdependence between cyber and transportation networks and integrating resilience performance.</t>
  </si>
  <si>
    <t>Research to understand social media's impact on human behavior during resilience related events, such as whether to evacuate or not.</t>
  </si>
  <si>
    <t>Developing models and criteria to assist with agency multi-objective optimization of pooled resources.</t>
  </si>
  <si>
    <t>ER-03</t>
  </si>
  <si>
    <t>Research and developing guidelines for achieving equity resilience between differing sized communities and different income levels.</t>
  </si>
  <si>
    <t>Researching and disseminating to senior leaders the business case for resilience.</t>
  </si>
  <si>
    <t>Researching, developing, and sharing tools for integrating resilience into transportation project development.</t>
  </si>
  <si>
    <t>Improving planning around risks, ranking of risks. And defining risk understanding in demographic shifts, population center changes and migration.</t>
  </si>
  <si>
    <t>Updating current transportation design standards or defining the next generation of design standards in a resilience environment. Specifying design standards that incorporate future climate change.</t>
  </si>
  <si>
    <t>DR-04</t>
  </si>
  <si>
    <t>Researching and defining resilience focused transportation university curricula, defining class content and recommending where the program or class would be housed.</t>
  </si>
  <si>
    <t>Research to understand the role of resilience in supply chain management.</t>
  </si>
  <si>
    <t>Documenting the benefits and lessons learned in the utilization of the Incident Command Center concept and program in urban and rural environments.</t>
  </si>
  <si>
    <t>Defining a risk based approach to planning for climate change and helping DOTs to understand how to deal with uncertainty.</t>
  </si>
  <si>
    <t>Research to understand the non-infrastructure, non-economic components of the value of resilience. Components such as social disruptions, sense of place, aesthetic values and ecosystem services. The question is how to incorporate these into the case for resilience and in a relatively low level of effort way for DOTs. This includes needed process changes to overcome funding application restrictions.</t>
  </si>
  <si>
    <t>Identifying a consistent methodology for costing societal and other values that the federal government currently does not allow in emergency response calculations.</t>
  </si>
  <si>
    <t>Decision-making models for determining the cost-effectiveness for buying down risk.</t>
  </si>
  <si>
    <t>RM-04</t>
  </si>
  <si>
    <t>Developing guidance and case studies on how to balance resilience policy and design/engineering, especially when the design analysis suggests the need for policy that negatively affects specific populations?</t>
  </si>
  <si>
    <t>Research to identify, document, transfer what can the emergency management community learn from the traffic incident management community and vice versa – particularly in workforce resilience.</t>
  </si>
  <si>
    <t>Research on how policies and best practices for resilience be adapted to assessing and measuring the resilience of workforces critical to different infrastructure systems. Increasing the resilience between and within workforces.</t>
  </si>
  <si>
    <t>Defining operational resilience and collecting examples of best practices.</t>
  </si>
  <si>
    <t>AM-04</t>
  </si>
  <si>
    <t>Examining the proposition of whether extreme events (or slowly changing environments) be viewed as opportunities.</t>
  </si>
  <si>
    <t>Examining and documenting how to measure resilience – Before, during, after, acute, long-term, health and safety, economic, quality of life, environmental justice.</t>
  </si>
  <si>
    <t>Examining and documenting the meaning of the "new normal" in transportation with respect to resilience?</t>
  </si>
  <si>
    <t>Identifying a framework to assess impact of resilience alongside reductions in congestion, improved safety, and improved air quality.</t>
  </si>
  <si>
    <t>Defining the critical points of investment at multi-layered networks of critical physical infrastructure in respect to improving resiliency?</t>
  </si>
  <si>
    <t>Defining and understanding the resilience ecosystem “system of systems” framework to quantify and address interconnected/dependencies and risk/mitigation leading to resiliency (NIST visualization poster).</t>
  </si>
  <si>
    <t xml:space="preserve">Transportation systems have become dependent on information technology and communication systems. Automation and connectivity of these systems is increasing… Furthermore, there is a lack of understanding of what a cyber resilient organization should look like and very little exchange of cyber resiliency best practices and lessons learned. Research is needed to assist transportation leaders and professionals in coming to understand and influence these topics. </t>
  </si>
  <si>
    <t>CR-02</t>
  </si>
  <si>
    <t>This research would develop a framework for cyber resilience in transportation organizations. The framework would describe the element of cyber resilience that transportation organizations should adopt, including: technology, process, organizational capacity and governance…</t>
  </si>
  <si>
    <t>Guidance on weaving resiliency into all DOT functions including planning, design, operations, maintenance and emergency response and associated funding strategies.</t>
  </si>
  <si>
    <t>AASHTO Resilience Peer Exchange</t>
  </si>
  <si>
    <t>Documentation of and systems for sharing lessons learned and improvement opportunities to make DOT activities and systems more resilient.</t>
  </si>
  <si>
    <t>Many resilient activities are siloed within different portions of a DOT. And it is important that DOTs connect partners before, during and after crises. Techniques and best practices for coordination and information sharing within the DOT and with external stakeholders.</t>
  </si>
  <si>
    <t>Development of tools and techniques for conducting appropriate staff training in resiliency functions and activities.</t>
  </si>
  <si>
    <t>Creation of recommended guidelines for staffing resiliency functions and activities in DOTs.</t>
  </si>
  <si>
    <t>Agencies have trouble prioritizing high-importance but longer-term resiliency activities given shorter-term activities. Framing resiliency in terms of risk, economic impacts, and return on investment can garner support, particularly in challenging political settings. Billions of dollars are needed to make transportation systems more resilient with limited funding. Guidance, tools and best practices to use in addressing these issues.</t>
  </si>
  <si>
    <t>Development of a repository for the substantial amount of helpful research on resiliency from recent years that can help DOTs enhance their resiliency efforts.</t>
  </si>
  <si>
    <t>Development of tools and techniques to help DOTs to plan for and anticipate needs during weather-related disruption, as well as, considering challenges to agency operations and program development posed by climate change.</t>
  </si>
  <si>
    <t>Research to improve availability of data to assessing the vulnerability of transportation systems of weather-related disruptions.</t>
  </si>
  <si>
    <t>Research to assist agencies in determining their risk tolerance for different types of events. The research must include understanding the concept of uncertainty into planning and decision-making.</t>
  </si>
  <si>
    <t>Guidance to incorporate resiliency in AASHTO and Federal guidance, and other established procedures.</t>
  </si>
  <si>
    <t>Guidance to integrate resiliency into asset management programs and incorporate it into agency decision-making.</t>
  </si>
  <si>
    <t>Guidance to shape emergency response approaches, responsibilities and coordination in state DOTs and recommendations for regularly practicing.</t>
  </si>
  <si>
    <t>Research to increase the use of green infrastructure in building resilience.</t>
  </si>
  <si>
    <t>The State of Resilience Forum</t>
  </si>
  <si>
    <t>Resilience comes out of people and culture. Increase focus on creating activities that help the country move holistically to understand resilience both at an individual level and at a leadership level.</t>
  </si>
  <si>
    <t>Develop indicators that are useable and useful at a community level. The level of indicators needs to be just a few that work at both high-level and for on-the-ground practitioners.</t>
  </si>
  <si>
    <t>Research to understand the difference between an individualist versus a structuralism approach.</t>
  </si>
  <si>
    <t>There are emerging questions regarding resilience as a grassroots, inclusive, and led by communities. Research to understand the difference between bottom-up versus top-down approaches to resilience.</t>
  </si>
  <si>
    <t xml:space="preserve">Understanding the difference between resilience as everything about health, well-being, sustainability, sustainable living, equality, and access for all. Versus resilience to disasters taking advantage of the momentum caused by disasters and other extreme events. </t>
  </si>
  <si>
    <t>Determining whether resilience efforts should focus on pressing and immediate needs in communities across the country and the need for targeted actions to help the most vulnerable populations and places? Or should resilience efforts focus on long-term goals and achieving a vision of the future.</t>
  </si>
  <si>
    <t>Assisting politicians coming to terms with the fact that their communities do not want to think deeply about risks and disasters. The goals of working toward resilience, planning for disaster, and anticipating events are at odds with a community that does not want to face these risks. How do you inspire local leaders to have courageous conversations around investing in a community that people want to live in, including disasters and other difficult topics such as race and social equity?</t>
  </si>
  <si>
    <t>Guidance to recognize that resilience is not just disaster preparedness, but a mindset and culture that weaves across multiple community goals, challenges, and priorities.</t>
  </si>
  <si>
    <t>Economics of cyber breaches, cybersecurity and resilience</t>
  </si>
  <si>
    <t>Cyber Resilience Workshop</t>
  </si>
  <si>
    <t>Multi-modal infrastructure interdependencies</t>
  </si>
  <si>
    <t>b. Intermediate Term</t>
  </si>
  <si>
    <t>Cyber-physical interdependencies</t>
  </si>
  <si>
    <t>Internet of Things impacts on DOTs</t>
  </si>
  <si>
    <t>CR-07</t>
  </si>
  <si>
    <t>Preventing public infrastructure cyber hijack (prevention and mitigation)</t>
  </si>
  <si>
    <t>Supply chain cyber hijack (prevention and mitigation)</t>
  </si>
  <si>
    <t>CR-03</t>
  </si>
  <si>
    <t>Security certification of roadside and other IoT/ICS devices (“trusted components”)</t>
  </si>
  <si>
    <t>d. Operations</t>
  </si>
  <si>
    <t>Social and human barriers to cybersecurity</t>
  </si>
  <si>
    <t>Critical OT Infrastructure peer exchanges and synthesis</t>
  </si>
  <si>
    <t>Identity/trust/authentication models for transportation, including connected vehicles</t>
  </si>
  <si>
    <t>Cybersecurity governance models</t>
  </si>
  <si>
    <t>Procurement specifications for cybersecurity</t>
  </si>
  <si>
    <t>b. Design</t>
  </si>
  <si>
    <t>Strategies for cybersecurity risk transfer, including insurance</t>
  </si>
  <si>
    <t>Workforce/skill set requirements for cybersecurity</t>
  </si>
  <si>
    <t>Including cyberresilience in the project development process</t>
  </si>
  <si>
    <t>Roughly half of the DOTs have lost IT responsibility; most however still retain OT oversight. How to establish cyberresilience/cybersecurity programs without IT oversight or in-house IT resources?</t>
  </si>
  <si>
    <t>2018 Transportation RISE</t>
  </si>
  <si>
    <t>IT/OT continuity of operations/resilience planning guidance</t>
  </si>
  <si>
    <t>Effective community communication/education before, during, and post-disaster. What are effective messages? How are they best delivered?  What are effective practices working with information providers such as Google, Waze, local media, etc. How best to deal with missing, out-of-date, misleading, or inaccurate data?</t>
  </si>
  <si>
    <t>Network and system interdependencies are a risk multiplier that increases vulnerability, allows cascading consequences, and expands resilience requirements. There are no mature models of transportation that adequately analyze this complexity. These models need to be quantifiable, replicable, auditable, and testable. These models may require the adoption of “big data” technologies.</t>
  </si>
  <si>
    <t>II-02</t>
  </si>
  <si>
    <t>Tracking resilience capability maturity evolution within the transportation sector.</t>
  </si>
  <si>
    <t>Increasingly, disaster planning and recovery initiatives include either planned or forced abandonment of infrastructure. There is a need for “Smart Degrowth” guidance (i.e., handbook, toolkit, training courses).</t>
  </si>
  <si>
    <t>CO-05</t>
  </si>
  <si>
    <t>Sector-wide resilience performance measures</t>
  </si>
  <si>
    <t>Business continuity, IT disaster recovery and cybersecurity: the 3-legged stool in resilience.</t>
  </si>
  <si>
    <t>Cyber security considerations in supply change management</t>
  </si>
  <si>
    <t>Cyberinsurance as a market=based solution for cyberresilience</t>
  </si>
  <si>
    <t>Metrics for cyberresilience</t>
  </si>
  <si>
    <t>Post-event engineering assessment of infrastructure systems</t>
  </si>
  <si>
    <t>a. Planning</t>
  </si>
  <si>
    <t>DR-06</t>
  </si>
  <si>
    <t>Post-disaster assessment database</t>
  </si>
  <si>
    <t>GPS vulnerability and resilience strategies</t>
  </si>
  <si>
    <t>CR-04</t>
  </si>
  <si>
    <t>Repeatedly flooded transportation assets</t>
  </si>
  <si>
    <t>e. Maintenance</t>
  </si>
  <si>
    <t>Assessment of current resilience models and frameworks</t>
  </si>
  <si>
    <t>AM-05</t>
  </si>
  <si>
    <t>State DOT Guide on Vehicle Ramming</t>
  </si>
  <si>
    <t>Adopting the NIST cybersecurity framework in state DOTs</t>
  </si>
  <si>
    <t>CR-05</t>
  </si>
  <si>
    <t xml:space="preserve">Objective Decision Support System for maintaining Transportation System performance in the face of sea level rise. </t>
  </si>
  <si>
    <t>Assessment of the Critical Infrastructure Protection Training and Workforce Development Programs in the Transportation Sector</t>
  </si>
  <si>
    <t xml:space="preserve">Transportation Infrastructure Interdependencies Risk Analysis and Modeling  </t>
  </si>
  <si>
    <t>c. Long Term</t>
  </si>
  <si>
    <t>Building a Resilient Work Force in State DOTs</t>
  </si>
  <si>
    <t>The effectiveness of resilient pavements and other stormwater management techniques as an adaptation strategy</t>
  </si>
  <si>
    <t>DR-07</t>
  </si>
  <si>
    <t>Developing methods to protect existing and future Infrastructurefrom extreme weather and future climate conditions through design and permitting</t>
  </si>
  <si>
    <t>Resilience Research Program on Labor Trafficking</t>
  </si>
  <si>
    <t>CO-04</t>
  </si>
  <si>
    <t>Generational Shifts: Workforce shaping resilience beyond 2025</t>
  </si>
  <si>
    <t>HF-02</t>
  </si>
  <si>
    <t>Organizational Resiliency: Moving from Maintaining the System to Retrenchment/Retreat</t>
  </si>
  <si>
    <t>Tunnel Operator Certification Program</t>
  </si>
  <si>
    <t>EM-09</t>
  </si>
  <si>
    <t>Item</t>
  </si>
  <si>
    <t>No.</t>
  </si>
  <si>
    <t>Title</t>
  </si>
  <si>
    <t>Thrust</t>
  </si>
  <si>
    <t>Rating</t>
  </si>
  <si>
    <t>Rank</t>
  </si>
  <si>
    <t>DOT Rank</t>
  </si>
  <si>
    <t>Frequency</t>
  </si>
  <si>
    <t>Integrating Resilience into Transportation Project Development</t>
  </si>
  <si>
    <t>Tools and Technical Systems</t>
  </si>
  <si>
    <r>
      <rPr>
        <sz val="11"/>
        <color rgb="FF000000"/>
        <rFont val="Symbol"/>
        <family val="1"/>
        <charset val="2"/>
      </rPr>
      <t>³</t>
    </r>
    <r>
      <rPr>
        <sz val="11"/>
        <color rgb="FF000000"/>
        <rFont val="Calibri"/>
        <family val="2"/>
        <charset val="1"/>
      </rPr>
      <t>4</t>
    </r>
  </si>
  <si>
    <t>Economic Benefits from Making Investments in Resilient Transportation Assets</t>
  </si>
  <si>
    <t>Policy, Rules, Process and Funding</t>
  </si>
  <si>
    <r>
      <rPr>
        <sz val="11"/>
        <color rgb="FF000000"/>
        <rFont val="Symbol"/>
        <family val="1"/>
        <charset val="2"/>
      </rPr>
      <t>³</t>
    </r>
    <r>
      <rPr>
        <sz val="11"/>
        <color rgb="FF000000"/>
        <rFont val="Calibri"/>
        <family val="2"/>
        <charset val="1"/>
      </rPr>
      <t>3-3.99</t>
    </r>
  </si>
  <si>
    <t>Design Guidance and Standards for Resilience</t>
  </si>
  <si>
    <r>
      <rPr>
        <sz val="11"/>
        <color rgb="FF000000"/>
        <rFont val="Symbol"/>
        <family val="1"/>
        <charset val="2"/>
      </rPr>
      <t>³</t>
    </r>
    <r>
      <rPr>
        <sz val="11"/>
        <color rgb="FF000000"/>
        <rFont val="Calibri"/>
        <family val="2"/>
        <charset val="1"/>
      </rPr>
      <t>2-2.99</t>
    </r>
  </si>
  <si>
    <t>Assessing and Managing the Vulnerability of Transportation Assets</t>
  </si>
  <si>
    <t>&lt;2</t>
  </si>
  <si>
    <t>Incorporating Resilience in National Programs</t>
  </si>
  <si>
    <t>Streamlining the Damage Assessment Process</t>
  </si>
  <si>
    <t>Funding and Financing Resilience Adaptation</t>
  </si>
  <si>
    <t>Top 25 Concept Clusters</t>
  </si>
  <si>
    <t>Using Improved Hydrological Forecasting to Improve Transportation Resilience</t>
  </si>
  <si>
    <t>EM</t>
  </si>
  <si>
    <t>Resilience Performance Measures: A Quantitative Approach</t>
  </si>
  <si>
    <t>AM</t>
  </si>
  <si>
    <t>Cyber Risk Transfer Strategies</t>
  </si>
  <si>
    <t>Institutional Focus</t>
  </si>
  <si>
    <t>DR</t>
  </si>
  <si>
    <t>CO</t>
  </si>
  <si>
    <t>Resiliency Knowledge Base</t>
  </si>
  <si>
    <t>Community Engagement</t>
  </si>
  <si>
    <t>CR</t>
  </si>
  <si>
    <t>Effective Practices in Extreme Weather Response</t>
  </si>
  <si>
    <t>Widespread Deployment</t>
  </si>
  <si>
    <t>II</t>
  </si>
  <si>
    <t>Maintaining Resilience in a Multi-modal Transportation System</t>
  </si>
  <si>
    <t>PM</t>
  </si>
  <si>
    <t>ER</t>
  </si>
  <si>
    <t>Assessing Resilience Frameworks</t>
  </si>
  <si>
    <t>HF</t>
  </si>
  <si>
    <t>Frameworks for Measuring Transportation Resilience</t>
  </si>
  <si>
    <t>RM</t>
  </si>
  <si>
    <t>Organizational Resiliency: Moving from Recovery to Retrenchment</t>
  </si>
  <si>
    <t>Total</t>
  </si>
  <si>
    <t>Assessing the Resilience of GPS-based Applications in Transportation</t>
  </si>
  <si>
    <t>Deploying the NIST Cybersecurity Framework in State DOTs</t>
  </si>
  <si>
    <t>New Technologies for Comprehensive Debris Management</t>
  </si>
  <si>
    <t>Thrusts</t>
  </si>
  <si>
    <t>Multi-Agency Emergency Preparedness</t>
  </si>
  <si>
    <t>Emergency Project Contracting Guidelines</t>
  </si>
  <si>
    <t>A New Tool Assessing the Value of Resiliency Alternatives by State DOTs</t>
  </si>
  <si>
    <t>Investing in Innovation</t>
  </si>
  <si>
    <t>Emergency Management Training for Transportation Workers</t>
  </si>
  <si>
    <t>Restoring Access: Post-disaster Transportation Equity</t>
  </si>
  <si>
    <t>Post-Disaster Engineering Assessment</t>
  </si>
  <si>
    <t>Securing the Cyber Supply Chain</t>
  </si>
  <si>
    <t>Stormwater Management Techniques to Enhance Resilience</t>
  </si>
  <si>
    <t>Operations Technology Procurement Handbook and Peer Exchange</t>
  </si>
  <si>
    <t>Improving Supply Chain Resilience</t>
  </si>
  <si>
    <t>Enterprise Risk Management in State Departments of Transportation</t>
  </si>
  <si>
    <t>CR-06</t>
  </si>
  <si>
    <t>Using the Internet of Things to Improve Transportation Resilience</t>
  </si>
  <si>
    <t>Using Enterprise Risk Management Approaches on Emergency Projects</t>
  </si>
  <si>
    <t>Social Media’s Role in Transportation Operations Resilience</t>
  </si>
  <si>
    <t>Risk Strategies and Transportation Resilience</t>
  </si>
  <si>
    <t>DOT Role in Improving EMS Response Time</t>
  </si>
  <si>
    <t>Building a National Understanding of the Language of Resilience</t>
  </si>
  <si>
    <t>Understanding Geotechnical Aspects of Resilience</t>
  </si>
  <si>
    <t>Approaches to Improving Tunnel Evacuation</t>
  </si>
  <si>
    <t>Building Resiliency through Redundancy</t>
  </si>
  <si>
    <t>Responding to Freight Rail Oil Incidents</t>
  </si>
  <si>
    <t>Multi-Objective Optimization of Pooled Resources</t>
  </si>
  <si>
    <t>Respondant Rating (blank, 0..5)</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</si>
  <si>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</si>
  <si>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</si>
  <si>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</si>
  <si>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</si>
  <si>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</si>
  <si>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</si>
  <si>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</si>
  <si>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</si>
  <si>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</si>
  <si>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</si>
  <si>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</si>
  <si>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</si>
  <si>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</si>
  <si>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</si>
  <si>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</si>
  <si>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</si>
  <si>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</si>
  <si>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</si>
  <si>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</si>
  <si>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</si>
  <si>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</si>
  <si>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</si>
  <si>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</si>
  <si>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</si>
  <si>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</si>
  <si>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</si>
  <si>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</si>
  <si>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</si>
  <si>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</si>
  <si>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</si>
  <si>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</si>
  <si>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</si>
  <si>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</si>
  <si>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</si>
  <si>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Ave Rating</t>
  </si>
  <si>
    <t>Mode</t>
  </si>
  <si>
    <t>3 </t>
  </si>
  <si>
    <t>Mean</t>
  </si>
  <si>
    <t>Median</t>
  </si>
  <si>
    <t>Overall Rank</t>
  </si>
  <si>
    <t>Megacities
Smart Cities</t>
  </si>
  <si>
    <t>Migration</t>
  </si>
  <si>
    <t>Post Carbon Society</t>
  </si>
  <si>
    <t>Climate Change</t>
  </si>
  <si>
    <t>Post Ownership Society</t>
  </si>
  <si>
    <t>Disruptive Technology</t>
  </si>
  <si>
    <t>Resilience inequities</t>
  </si>
  <si>
    <t>Megacities/
Smart Cities</t>
  </si>
  <si>
    <t>Respondant</t>
  </si>
  <si>
    <t>Name</t>
  </si>
  <si>
    <t>Organization</t>
  </si>
  <si>
    <t>Affiliation</t>
  </si>
  <si>
    <t>Comments</t>
  </si>
  <si>
    <t>Organizations</t>
  </si>
  <si>
    <t>John Contestabile</t>
  </si>
  <si>
    <t>Johns Hopkins APL</t>
  </si>
  <si>
    <t>TRB ABR10 Section</t>
  </si>
  <si>
    <t>DOT</t>
  </si>
  <si>
    <t>Tim Sexton</t>
  </si>
  <si>
    <t>MnDOT</t>
  </si>
  <si>
    <t>AASHTO TSSR</t>
  </si>
  <si>
    <t>University</t>
  </si>
  <si>
    <t>Michael Kisse</t>
  </si>
  <si>
    <t>ND DOT</t>
  </si>
  <si>
    <t>Industry</t>
  </si>
  <si>
    <t>Steven Polunsky</t>
  </si>
  <si>
    <t>AL Transportation Policy Research Center</t>
  </si>
  <si>
    <t>MPO</t>
  </si>
  <si>
    <t>Neal Murphy</t>
  </si>
  <si>
    <t>ID DOT</t>
  </si>
  <si>
    <t>FHWA</t>
  </si>
  <si>
    <t>James Pappas</t>
  </si>
  <si>
    <t>Del DOT</t>
  </si>
  <si>
    <t>No ratings provided; rankings converted to ratings</t>
  </si>
  <si>
    <t>Kim Avery</t>
  </si>
  <si>
    <t>MI DOT</t>
  </si>
  <si>
    <t>Forbes Tomkins</t>
  </si>
  <si>
    <t>The Pew Charitable Trusts</t>
  </si>
  <si>
    <t>Community Rater</t>
  </si>
  <si>
    <t>Affiliations</t>
  </si>
  <si>
    <t>Stephen Wong</t>
  </si>
  <si>
    <t>UC-Berkeley</t>
  </si>
  <si>
    <t>Mike Robinson</t>
  </si>
  <si>
    <t>Old Dominion University</t>
  </si>
  <si>
    <t>TRB ABR Section</t>
  </si>
  <si>
    <t>Lóri Tavasszy</t>
  </si>
  <si>
    <t>Delft University of Technology</t>
  </si>
  <si>
    <t>NCHRP Panel</t>
  </si>
  <si>
    <t>Clay Adams</t>
  </si>
  <si>
    <t>KDOT</t>
  </si>
  <si>
    <t>Community Raters</t>
  </si>
  <si>
    <t>Debra Nelsom</t>
  </si>
  <si>
    <t>NY Metropolitan Transportation Council</t>
  </si>
  <si>
    <t>NCHRP 20-59(54) Panel</t>
  </si>
  <si>
    <t>Oana Ford</t>
  </si>
  <si>
    <t>CDOT</t>
  </si>
  <si>
    <t>Jeff Western</t>
  </si>
  <si>
    <t>WMC</t>
  </si>
  <si>
    <t>Lorenzo Parra</t>
  </si>
  <si>
    <t>MassDOT</t>
  </si>
  <si>
    <t>Only relative rankings submitted for top 10 choices</t>
  </si>
  <si>
    <t>Brian Ness</t>
  </si>
  <si>
    <t>Brent Cain</t>
  </si>
  <si>
    <t>AZ DOT</t>
  </si>
  <si>
    <t>David Heller</t>
  </si>
  <si>
    <t>South Jersey Transportation Planning</t>
  </si>
  <si>
    <t>Eileen Phifer</t>
  </si>
  <si>
    <t>Daniel Aldrich</t>
  </si>
  <si>
    <t>Northeastern University</t>
  </si>
  <si>
    <t>Chris Baglin</t>
  </si>
  <si>
    <t>DSA Inc</t>
  </si>
  <si>
    <t>Mike Dinning</t>
  </si>
  <si>
    <t>Retired</t>
  </si>
  <si>
    <t>Scott Schurman</t>
  </si>
  <si>
    <t>KY Department of Highways</t>
  </si>
  <si>
    <t>Joe Segale</t>
  </si>
  <si>
    <t>VT AOT</t>
  </si>
  <si>
    <t>Dale Lathan</t>
  </si>
  <si>
    <t>WS DOT</t>
  </si>
  <si>
    <t>Gene Donaldson</t>
  </si>
  <si>
    <t>DelDOT</t>
  </si>
  <si>
    <t>Deborah Matherly</t>
  </si>
  <si>
    <t>Louis Berger</t>
  </si>
  <si>
    <t>Jerry Shen</t>
  </si>
  <si>
    <t>Steve Ernst</t>
  </si>
  <si>
    <t>Brian Dodge</t>
  </si>
  <si>
    <t>TX DOT</t>
  </si>
  <si>
    <t>Laurie Radow</t>
  </si>
  <si>
    <t>George Conner</t>
  </si>
  <si>
    <t>AL DOT</t>
  </si>
  <si>
    <t>Andrew Lewis</t>
  </si>
  <si>
    <t>IA DOT</t>
  </si>
  <si>
    <t>Ranking</t>
  </si>
  <si>
    <t>Incorporating Resilience into DOT Transportation Programs</t>
  </si>
  <si>
    <t>Improving Hydrological Forecasting to Enhance Transportation Resilience</t>
  </si>
  <si>
    <t xml:space="preserve">Economic Benefits from Making Investments in Resilient Transportation </t>
  </si>
  <si>
    <t>Generational Shifts: Workforce Shaping Resilience Beyond 2025</t>
  </si>
  <si>
    <t>Enterprise Risk Management in State DOTs</t>
  </si>
  <si>
    <t>Note: 9 candidate projects grouped into each rating quintile</t>
  </si>
  <si>
    <t>Cost Range (000's)</t>
  </si>
  <si>
    <t>Potential Funding Source</t>
  </si>
  <si>
    <t>Timeframe</t>
  </si>
  <si>
    <t>min</t>
  </si>
  <si>
    <t>max</t>
  </si>
  <si>
    <t>$500-749</t>
  </si>
  <si>
    <t>NCHRP Full Program</t>
  </si>
  <si>
    <t>$100-249</t>
  </si>
  <si>
    <t>$750-999</t>
  </si>
  <si>
    <t>$250-499</t>
  </si>
  <si>
    <t>Criticality</t>
  </si>
  <si>
    <t>Impact</t>
  </si>
  <si>
    <t>Disruptor</t>
  </si>
  <si>
    <t>Cost Range (in 000's)</t>
  </si>
  <si>
    <t>Funding Source</t>
  </si>
  <si>
    <t>Urgent</t>
  </si>
  <si>
    <t>National</t>
  </si>
  <si>
    <t xml:space="preserve">Megacities/Smart Cities </t>
  </si>
  <si>
    <t>Near-term</t>
  </si>
  <si>
    <t>Important</t>
  </si>
  <si>
    <t>State/Regional</t>
  </si>
  <si>
    <t>Internal and international migration</t>
  </si>
  <si>
    <t>AASHTO</t>
  </si>
  <si>
    <t>Midterm</t>
  </si>
  <si>
    <t>c. Construction</t>
  </si>
  <si>
    <t>Desirable</t>
  </si>
  <si>
    <t>Community</t>
  </si>
  <si>
    <t>NCHRP 08-36</t>
  </si>
  <si>
    <t>Long-term</t>
  </si>
  <si>
    <t>Anthropocene (CC, SLR, EW)</t>
  </si>
  <si>
    <t>NCHRP 20-24</t>
  </si>
  <si>
    <t>USDOT</t>
  </si>
  <si>
    <t>Disruptive Technology (IoT, AI, Robotics, 5G)</t>
  </si>
  <si>
    <t>$1M +</t>
  </si>
  <si>
    <t>g. Mitigation</t>
  </si>
  <si>
    <t>Gig Economy (everyone is a brand)</t>
  </si>
  <si>
    <t>NCHRP Synthesis</t>
  </si>
  <si>
    <t>h. Prevention &amp; Protection</t>
  </si>
  <si>
    <t>Severe knowledge, trust, resilience inequities</t>
  </si>
  <si>
    <t>NCHRP Domestic Scan</t>
  </si>
  <si>
    <t>i. Response</t>
  </si>
  <si>
    <t>Transportation Pooled Fund Program</t>
  </si>
  <si>
    <t>j. Recovery</t>
  </si>
  <si>
    <t>Other</t>
  </si>
  <si>
    <t xml:space="preserve">k. Other </t>
  </si>
  <si>
    <t>Unspecified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</si>
</sst>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
    <numFmt numFmtId="165" formatCode="0.0"/>
    <numFmt numFmtId="166" formatCode="\$#,##0_);[Red]&quot;($&quot;#,##0\)"/>
  </numFmts>
  <fonts count="12" x14ac:knownFonts="1">
    <font>
      <sz val="11"/>
      <color rgb="FF000000"/>
      <name val="Calibri"/>
      <family val="2"/>
      <charset val="1"/>
    </font>
    <font>
      <sz val="9"/>
      <color rgb="FF000000"/>
      <name val="Arial"/>
      <family val="2"/>
      <charset val="1"/>
    </font>
    <font>
      <b/>
      <sz val="9"/>
      <color rgb="FFFFFFFF"/>
      <name val="Arial"/>
      <family val="2"/>
      <charset val="1"/>
    </font>
    <font>
      <sz val="9"/>
      <name val="Arial"/>
      <family val="2"/>
      <charset val="1"/>
    </font>
    <font>
      <b/>
      <sz val="11"/>
      <color rgb="FF000000"/>
      <name val="Calibri"/>
      <family val="2"/>
      <charset val="1"/>
    </font>
    <font>
      <sz val="11"/>
      <color rgb="FF000000"/>
      <name val="Symbol"/>
      <family val="1"/>
      <charset val="2"/>
    </font>
    <font>
      <sz val="11"/>
      <color rgb="FF26282A"/>
      <name val="Calibri"/>
      <family val="2"/>
      <charset val="1"/>
    </font>
    <font>
      <b/>
      <sz val="10"/>
      <color rgb="FF000000"/>
      <name val="Calibri"/>
      <family val="2"/>
      <charset val="1"/>
    </font>
    <font>
      <sz val="10"/>
      <color rgb="FF000000"/>
      <name val="Calibri Light"/>
      <family val="2"/>
      <charset val="1"/>
    </font>
    <font>
      <sz val="10"/>
      <color rgb="FF26282A"/>
      <name val="Arial"/>
      <family val="2"/>
      <charset val="1"/>
    </font>
    <font>
      <sz val="10"/>
      <color rgb="FF000000"/>
      <name val="Calibri"/>
      <family val="2"/>
      <charset val="1"/>
    </font>
    <font>
      <sz val="10"/>
      <color rgb="FF000000"/>
      <name val="Cambria"/>
      <family val="1"/>
      <charset val="1"/>
    </font>
  </fonts>
  <fills count="7">
    <fill>
      <patternFill patternType="none"/>
    </fill>
    <fill>
      <patternFill patternType="gray125"/>
    </fill>
    <fill>
      <patternFill patternType="solid">
        <fgColor rgb="FF1F497D"/>
        <bgColor rgb="FF003366"/>
      </patternFill>
    </fill>
    <fill>
      <patternFill patternType="solid">
        <fgColor rgb="FFDCE6F2"/>
        <bgColor rgb="FFDBE5F1"/>
      </patternFill>
    </fill>
    <fill>
      <patternFill patternType="solid">
        <fgColor rgb="FFFFFFFF"/>
        <bgColor rgb="FFFFFFCC"/>
      </patternFill>
    </fill>
    <fill>
      <patternFill patternType="solid">
        <fgColor rgb="FFFFFF00"/>
        <bgColor rgb="FFFFFF00"/>
      </patternFill>
    </fill>
    <fill>
      <patternFill patternType="solid">
        <fgColor rgb="FFDBE5F1"/>
        <bgColor rgb="FFDCE6F2"/>
      </patternFill>
    </fill>
  </fills>
  <borders count="31">
    <border>
      <left/>
      <right/>
      <top/>
      <bottom/>
      <diagonal/>
    </border>
    <border>
      <left style="thin">
        <color rgb="FF95B3D7"/>
      </left>
      <right/>
      <top style="thin">
        <color rgb="FF95B3D7"/>
      </top>
      <bottom/>
      <diagonal/>
    </border>
    <border>
      <left/>
      <right/>
      <top style="thin">
        <color rgb="FF95B3D7"/>
      </top>
      <bottom/>
      <diagonal/>
    </border>
    <border>
      <left style="thin">
        <color auto="1"/>
      </left>
      <right/>
      <top style="thin">
        <color auto="1"/>
      </top>
      <bottom style="thin">
        <color auto="1"/>
      </bottom>
      <diagonal/>
    </border>
    <border>
      <left style="thin">
        <color rgb="FF95B3D7"/>
      </left>
      <right style="thin">
        <color rgb="FF95B3D7"/>
      </right>
      <top style="thin">
        <color rgb="FF95B3D7"/>
      </top>
      <bottom style="thin">
        <color rgb="FF95B3D7"/>
      </bottom>
      <diagonal/>
    </border>
    <border>
      <left style="thin">
        <color rgb="FF95B3D7"/>
      </left>
      <right/>
      <top style="thin">
        <color rgb="FF95B3D7"/>
      </top>
      <bottom style="thin">
        <color rgb="FF95B3D7"/>
      </bottom>
      <diagonal/>
    </border>
    <border>
      <left/>
      <right style="thin">
        <color rgb="FF95B3D7"/>
      </right>
      <top style="thin">
        <color rgb="FF95B3D7"/>
      </top>
      <bottom style="thin">
        <color rgb="FF95B3D7"/>
      </bottom>
      <diagonal/>
    </border>
    <border>
      <left style="thin">
        <color rgb="FF95B3D7"/>
      </left>
      <right/>
      <top/>
      <bottom style="thin">
        <color rgb="FF95B3D7"/>
      </bottom>
      <diagonal/>
    </border>
    <border>
      <left style="thin">
        <color rgb="FF95B3D7"/>
      </left>
      <right/>
      <top/>
      <bottom/>
      <diagonal/>
    </border>
    <border>
      <left style="thin">
        <color rgb="FF95B3D7"/>
      </left>
      <right style="thin">
        <color rgb="FF95B3D7"/>
      </right>
      <top/>
      <bottom style="thin">
        <color rgb="FF95B3D7"/>
      </bottom>
      <diagonal/>
    </border>
    <border>
      <left style="thin">
        <color rgb="FF95B3D7"/>
      </left>
      <right style="thin">
        <color rgb="FF95B3D7"/>
      </right>
      <top style="thin">
        <color rgb="FF95B3D7"/>
      </top>
      <bottom/>
      <diagonal/>
    </border>
    <border>
      <left style="thin">
        <color auto="1"/>
      </left>
      <right style="thin">
        <color auto="1"/>
      </right>
      <top style="thin">
        <color auto="1"/>
      </top>
      <bottom style="thin">
        <color auto="1"/>
      </bottom>
      <diagonal/>
    </border>
    <border>
      <left style="thin">
        <color rgb="FF4F81BD"/>
      </left>
      <right/>
      <top style="thin">
        <color rgb="FF95B3D7"/>
      </top>
      <bottom style="thin">
        <color rgb="FF95B3D7"/>
      </bottom>
      <diagonal/>
    </border>
    <border>
      <left/>
      <right/>
      <top/>
      <bottom style="thin">
        <color rgb="FF95B3D7"/>
      </bottom>
      <diagonal/>
    </border>
    <border>
      <left style="thin">
        <color rgb="FF95B3D7"/>
      </left>
      <right style="thin">
        <color rgb="FF95B3D7"/>
      </right>
      <top/>
      <bottom/>
      <diagonal/>
    </border>
    <border>
      <left/>
      <right/>
      <top style="thin">
        <color rgb="FF95B3D7"/>
      </top>
      <bottom style="thin">
        <color rgb="FF95B3D7"/>
      </bottom>
      <diagonal/>
    </border>
    <border>
      <left/>
      <right style="thin">
        <color rgb="FF95B3D7"/>
      </right>
      <top style="thin">
        <color rgb="FF95B3D7"/>
      </top>
      <bottom/>
      <diagonal/>
    </border>
    <border>
      <left style="thin">
        <color rgb="FFB9CDE5"/>
      </left>
      <right style="thin">
        <color rgb="FFB9CDE5"/>
      </right>
      <top style="thin">
        <color rgb="FFB9CDE5"/>
      </top>
      <bottom style="thin">
        <color rgb="FFB9CDE5"/>
      </bottom>
      <diagonal/>
    </border>
    <border>
      <left style="thin">
        <color rgb="FFB9CDE5"/>
      </left>
      <right/>
      <top style="thin">
        <color rgb="FFB9CDE5"/>
      </top>
      <bottom style="thin">
        <color rgb="FFB9CDE5"/>
      </bottom>
      <diagonal/>
    </border>
    <border>
      <left/>
      <right/>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142">
    <xf numFmtId="0" fontId="0" fillId="0" borderId="0" xfId="0"/>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8"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3" borderId="11"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1" fillId="0" borderId="10"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xf numFmtId="0" fontId="1" fillId="0" borderId="15" xfId="0" applyFont="1" applyBorder="1" applyAlignment="1">
      <alignment horizontal="left" vertical="center" wrapText="1"/>
    </xf>
    <xf numFmtId="0" fontId="1" fillId="0" borderId="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 fontId="0" fillId="0" borderId="0" xfId="0" applyNumberForma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1" fontId="4" fillId="0" borderId="0" xfId="0" applyNumberFormat="1"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2" fontId="0" fillId="0" borderId="0" xfId="0" applyNumberFormat="1" applyAlignment="1">
      <alignment vertical="center"/>
    </xf>
    <xf numFmtId="0" fontId="5" fillId="0" borderId="0" xfId="0" applyFont="1" applyAlignment="1">
      <alignment horizontal="right" vertical="center"/>
    </xf>
    <xf numFmtId="164" fontId="5" fillId="0" borderId="0" xfId="0" applyNumberFormat="1" applyFont="1" applyBorder="1" applyAlignment="1">
      <alignment horizontal="right"/>
    </xf>
    <xf numFmtId="0" fontId="0" fillId="0" borderId="0" xfId="0" applyBorder="1" applyAlignment="1"/>
    <xf numFmtId="0" fontId="0" fillId="0" borderId="0" xfId="0" applyFont="1" applyAlignment="1">
      <alignment horizontal="right" vertical="center"/>
    </xf>
    <xf numFmtId="9" fontId="0" fillId="0" borderId="0" xfId="0" applyNumberFormat="1" applyAlignment="1">
      <alignment vertical="center"/>
    </xf>
    <xf numFmtId="0" fontId="0" fillId="0" borderId="0" xfId="0" applyFont="1" applyBorder="1" applyAlignment="1">
      <alignment horizontal="right" vertical="center"/>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9" fontId="4" fillId="0" borderId="0" xfId="0" applyNumberFormat="1" applyFont="1" applyAlignment="1">
      <alignment vertical="center"/>
    </xf>
    <xf numFmtId="0" fontId="0" fillId="0" borderId="0" xfId="0" applyFont="1" applyAlignment="1">
      <alignment vertical="center"/>
    </xf>
    <xf numFmtId="2" fontId="0" fillId="0" borderId="0" xfId="0" applyNumberFormat="1" applyAlignment="1">
      <alignment vertical="center"/>
    </xf>
    <xf numFmtId="0" fontId="4" fillId="0" borderId="0" xfId="0" applyFont="1" applyBorder="1" applyAlignment="1"/>
    <xf numFmtId="0" fontId="4" fillId="0" borderId="0" xfId="0" applyFont="1" applyBorder="1" applyAlignment="1"/>
    <xf numFmtId="0" fontId="0" fillId="0" borderId="0" xfId="0" applyBorder="1" applyAlignment="1"/>
    <xf numFmtId="0" fontId="0" fillId="0" borderId="0" xfId="0" applyFont="1" applyAlignment="1">
      <alignment horizontal="center"/>
    </xf>
    <xf numFmtId="0" fontId="0" fillId="0" borderId="0" xfId="0" applyFont="1"/>
    <xf numFmtId="0" fontId="0" fillId="0" borderId="0" xfId="0" applyFont="1" applyBorder="1" applyAlignment="1">
      <alignment horizontal="center"/>
    </xf>
    <xf numFmtId="0" fontId="0" fillId="0" borderId="0" xfId="0" applyFont="1" applyAlignment="1">
      <alignment horizontal="center" vertical="center"/>
    </xf>
    <xf numFmtId="165" fontId="0" fillId="0" borderId="0" xfId="0" applyNumberFormat="1" applyFont="1"/>
    <xf numFmtId="0" fontId="0" fillId="0" borderId="19" xfId="0" applyFont="1" applyBorder="1" applyAlignment="1">
      <alignment horizontal="center" vertical="center"/>
    </xf>
    <xf numFmtId="0" fontId="4" fillId="0" borderId="19" xfId="0" applyFont="1" applyBorder="1" applyAlignment="1">
      <alignment horizontal="center" vertical="center"/>
    </xf>
    <xf numFmtId="165" fontId="4" fillId="0" borderId="19" xfId="0" applyNumberFormat="1" applyFont="1" applyBorder="1" applyAlignment="1">
      <alignment horizontal="center" vertical="center"/>
    </xf>
    <xf numFmtId="0" fontId="4" fillId="0" borderId="19" xfId="0" applyFont="1" applyBorder="1" applyAlignment="1">
      <alignment horizontal="center" vertical="center"/>
    </xf>
    <xf numFmtId="165" fontId="4" fillId="0" borderId="19" xfId="0" applyNumberFormat="1" applyFont="1" applyBorder="1" applyAlignment="1">
      <alignment horizontal="center" vertical="center" wrapText="1"/>
    </xf>
    <xf numFmtId="0" fontId="6" fillId="4"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6" fillId="4" borderId="0" xfId="0" applyFont="1" applyFill="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center" vertical="center" wrapText="1"/>
    </xf>
    <xf numFmtId="1" fontId="0" fillId="0" borderId="0" xfId="0" applyNumberFormat="1" applyFont="1" applyAlignment="1">
      <alignment horizontal="center" vertical="center"/>
    </xf>
    <xf numFmtId="0" fontId="10" fillId="0" borderId="0" xfId="0" applyFont="1" applyBorder="1" applyAlignment="1">
      <alignment horizontal="center" vertical="center" wrapText="1"/>
    </xf>
    <xf numFmtId="2" fontId="0" fillId="0" borderId="0" xfId="0" applyNumberFormat="1" applyFont="1"/>
    <xf numFmtId="0" fontId="7" fillId="0" borderId="0" xfId="0" applyFont="1" applyBorder="1" applyAlignment="1">
      <alignment horizontal="center" vertical="center" wrapText="1"/>
    </xf>
    <xf numFmtId="2" fontId="4" fillId="0" borderId="0" xfId="0" applyNumberFormat="1" applyFont="1"/>
    <xf numFmtId="0" fontId="4" fillId="0" borderId="0" xfId="0" applyFont="1" applyAlignment="1">
      <alignment horizontal="center"/>
    </xf>
    <xf numFmtId="1" fontId="0" fillId="0" borderId="0" xfId="0" applyNumberFormat="1" applyFont="1" applyAlignment="1">
      <alignment horizontal="center"/>
    </xf>
    <xf numFmtId="1" fontId="4" fillId="0" borderId="19" xfId="0" applyNumberFormat="1" applyFont="1" applyBorder="1" applyAlignment="1">
      <alignment horizontal="center" vertical="center"/>
    </xf>
    <xf numFmtId="1" fontId="4" fillId="0" borderId="19" xfId="0" applyNumberFormat="1" applyFont="1" applyBorder="1" applyAlignment="1">
      <alignment horizontal="center" vertical="center" wrapText="1"/>
    </xf>
    <xf numFmtId="1" fontId="7" fillId="0" borderId="19" xfId="0" applyNumberFormat="1" applyFont="1" applyBorder="1" applyAlignment="1">
      <alignment horizontal="center" vertical="center" wrapText="1"/>
    </xf>
    <xf numFmtId="2" fontId="4" fillId="0" borderId="19" xfId="0" applyNumberFormat="1" applyFont="1" applyBorder="1" applyAlignment="1">
      <alignment horizontal="center" wrapText="1"/>
    </xf>
    <xf numFmtId="1" fontId="4" fillId="0" borderId="19" xfId="0" applyNumberFormat="1" applyFont="1" applyBorder="1" applyAlignment="1">
      <alignment horizontal="center" wrapText="1"/>
    </xf>
    <xf numFmtId="1" fontId="0" fillId="0" borderId="0" xfId="0" applyNumberFormat="1" applyFont="1" applyBorder="1" applyAlignment="1">
      <alignment horizontal="center"/>
    </xf>
    <xf numFmtId="1" fontId="0" fillId="0" borderId="0" xfId="0" applyNumberFormat="1" applyFont="1" applyBorder="1" applyAlignment="1">
      <alignment horizontal="center" vertical="center" wrapText="1"/>
    </xf>
    <xf numFmtId="1" fontId="0" fillId="0" borderId="0" xfId="0" applyNumberFormat="1" applyFont="1" applyBorder="1" applyAlignment="1">
      <alignment horizontal="center" vertical="center"/>
    </xf>
    <xf numFmtId="1" fontId="10" fillId="0" borderId="0"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0" xfId="0" applyFont="1" applyBorder="1" applyAlignment="1">
      <alignment horizontal="center" vertical="center" wrapText="1" readingOrder="1"/>
    </xf>
    <xf numFmtId="0" fontId="0" fillId="0" borderId="21" xfId="0" applyFont="1" applyBorder="1"/>
    <xf numFmtId="0" fontId="0" fillId="0" borderId="22" xfId="0" applyBorder="1"/>
    <xf numFmtId="0" fontId="0" fillId="0" borderId="23" xfId="0" applyBorder="1"/>
    <xf numFmtId="0" fontId="0" fillId="5" borderId="23" xfId="0" applyFill="1" applyBorder="1"/>
    <xf numFmtId="0" fontId="0" fillId="0" borderId="24" xfId="0" applyBorder="1"/>
    <xf numFmtId="0" fontId="0" fillId="0" borderId="0" xfId="0" applyFont="1" applyBorder="1" applyAlignment="1">
      <alignment horizontal="left" vertical="center" wrapText="1" readingOrder="1"/>
    </xf>
    <xf numFmtId="9" fontId="0" fillId="0" borderId="0" xfId="0" applyNumberFormat="1"/>
    <xf numFmtId="0" fontId="0" fillId="0" borderId="11" xfId="0" applyFont="1" applyBorder="1"/>
    <xf numFmtId="0" fontId="0" fillId="5" borderId="25" xfId="0" applyFill="1" applyBorder="1"/>
    <xf numFmtId="0" fontId="0" fillId="0" borderId="26" xfId="0" applyBorder="1"/>
    <xf numFmtId="0" fontId="0" fillId="5" borderId="26" xfId="0" applyFill="1" applyBorder="1"/>
    <xf numFmtId="0" fontId="0" fillId="0" borderId="27" xfId="0" applyBorder="1"/>
    <xf numFmtId="0" fontId="0" fillId="0" borderId="25" xfId="0" applyBorder="1"/>
    <xf numFmtId="0" fontId="4" fillId="0" borderId="0" xfId="0" applyFont="1" applyBorder="1" applyAlignment="1">
      <alignment horizontal="left" vertical="center" wrapText="1" readingOrder="1"/>
    </xf>
    <xf numFmtId="0" fontId="4" fillId="0" borderId="0" xfId="0" applyFont="1"/>
    <xf numFmtId="0" fontId="0" fillId="0" borderId="28" xfId="0" applyBorder="1"/>
    <xf numFmtId="0" fontId="0" fillId="0" borderId="29" xfId="0" applyBorder="1"/>
    <xf numFmtId="0" fontId="0" fillId="5" borderId="30" xfId="0" applyFill="1" applyBorder="1"/>
    <xf numFmtId="0" fontId="0" fillId="0" borderId="0" xfId="0" applyFont="1" applyAlignment="1">
      <alignment wrapText="1"/>
    </xf>
    <xf numFmtId="0" fontId="0" fillId="0" borderId="0" xfId="0" applyFont="1" applyAlignment="1">
      <alignment horizontal="left"/>
    </xf>
    <xf numFmtId="0" fontId="4" fillId="0" borderId="0" xfId="0" applyFont="1" applyAlignment="1">
      <alignment horizontal="left"/>
    </xf>
    <xf numFmtId="0" fontId="0" fillId="0" borderId="0" xfId="0" applyBorder="1"/>
    <xf numFmtId="0" fontId="0" fillId="0" borderId="0" xfId="0" applyBorder="1" applyAlignment="1">
      <alignment horizontal="center"/>
    </xf>
    <xf numFmtId="0" fontId="7" fillId="6" borderId="0" xfId="0" applyFont="1" applyFill="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7" fillId="0" borderId="0" xfId="0" applyFont="1" applyBorder="1" applyAlignment="1">
      <alignment horizontal="center" vertical="center"/>
    </xf>
    <xf numFmtId="0" fontId="11" fillId="0" borderId="0" xfId="0" applyFont="1" applyBorder="1" applyAlignment="1">
      <alignment horizontal="justify" vertical="center"/>
    </xf>
    <xf numFmtId="0" fontId="4" fillId="0" borderId="0" xfId="0" applyFont="1" applyAlignment="1">
      <alignment horizontal="center" vertical="center" wrapText="1"/>
    </xf>
    <xf numFmtId="0" fontId="0" fillId="0" borderId="0" xfId="0" applyFont="1" applyAlignment="1">
      <alignment horizontal="right"/>
    </xf>
    <xf numFmtId="0" fontId="0" fillId="0" borderId="0" xfId="0" applyFont="1" applyBorder="1" applyAlignment="1">
      <alignment horizontal="left"/>
    </xf>
    <xf numFmtId="0" fontId="4" fillId="0" borderId="0" xfId="0" applyFont="1" applyAlignment="1">
      <alignment horizontal="center" wrapText="1"/>
    </xf>
    <xf numFmtId="0" fontId="0" fillId="0" borderId="0" xfId="0" applyFont="1" applyBorder="1" applyAlignment="1">
      <alignment horizontal="left" vertical="center"/>
    </xf>
    <xf numFmtId="0" fontId="0" fillId="0" borderId="0" xfId="0" applyFont="1" applyAlignment="1">
      <alignment horizontal="left" vertical="top" readingOrder="1"/>
    </xf>
    <xf numFmtId="166" fontId="0" fillId="0" borderId="0" xfId="0" applyNumberFormat="1" applyAlignment="1">
      <alignment horizontal="center"/>
    </xf>
    <xf numFmtId="0" fontId="4" fillId="0" borderId="0" xfId="0" applyFont="1" applyBorder="1" applyAlignment="1">
      <alignment horizontal="center"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BE5F1"/>
      <rgbColor rgb="FFCCFFCC"/>
      <rgbColor rgb="FFFFFF99"/>
      <rgbColor rgb="FF95B3D7"/>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1F497D"/>
      <rgbColor rgb="FF26282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79"/>
  <sheetViews>
    <sheetView topLeftCell="A166" zoomScaleNormal="100" workbookViewId="0">
      <selection activeCell="A180" sqref="A180"/>
    </sheetView>
  </sheetViews>
  <sheetFormatPr defaultRowHeight="15" x14ac:dyDescent="0.25"/>
  <cols>
    <col min="1" max="1" width="5.5703125" style="1" customWidth="1"/>
    <col min="2" max="2" width="135.42578125" style="1" customWidth="1"/>
    <col min="3" max="3" width="35.5703125" style="1" customWidth="1"/>
    <col min="4" max="4" width="50.7109375" style="1" customWidth="1"/>
    <col min="5" max="5" width="21.7109375" style="1" customWidth="1"/>
    <col min="6" max="6" width="22.85546875" style="1" customWidth="1"/>
    <col min="7" max="7" width="18.140625" style="1" customWidth="1"/>
    <col min="8" max="8" width="34.7109375" style="1" customWidth="1"/>
    <col min="9" max="9" width="9.140625" style="1" customWidth="1"/>
    <col min="10" max="11" width="11.5703125" style="1" customWidth="1"/>
    <col min="12" max="1025" width="9.140625" style="1" customWidth="1"/>
  </cols>
  <sheetData>
    <row r="1" spans="1:10" ht="24" x14ac:dyDescent="0.25">
      <c r="A1" s="2" t="s">
        <v>0</v>
      </c>
      <c r="B1" s="3" t="s">
        <v>1</v>
      </c>
      <c r="C1" s="3" t="s">
        <v>2</v>
      </c>
      <c r="D1" s="3" t="s">
        <v>3</v>
      </c>
      <c r="E1" s="3" t="s">
        <v>4</v>
      </c>
      <c r="F1" s="3" t="s">
        <v>5</v>
      </c>
      <c r="G1" s="3" t="s">
        <v>6</v>
      </c>
      <c r="H1" s="4" t="s">
        <v>7</v>
      </c>
      <c r="I1" s="5" t="s">
        <v>8</v>
      </c>
      <c r="J1" s="6" t="s">
        <v>9</v>
      </c>
    </row>
    <row r="2" spans="1:10" ht="48" x14ac:dyDescent="0.25">
      <c r="A2" s="7">
        <v>1</v>
      </c>
      <c r="B2" s="8" t="s">
        <v>10</v>
      </c>
      <c r="C2" s="9" t="s">
        <v>11</v>
      </c>
      <c r="D2" s="10" t="s">
        <v>12</v>
      </c>
      <c r="E2" s="11" t="s">
        <v>13</v>
      </c>
      <c r="F2" s="11" t="s">
        <v>14</v>
      </c>
      <c r="G2" s="11" t="s">
        <v>15</v>
      </c>
      <c r="H2" s="11" t="s">
        <v>16</v>
      </c>
      <c r="I2" s="12" t="s">
        <v>17</v>
      </c>
      <c r="J2" s="11" t="s">
        <v>18</v>
      </c>
    </row>
    <row r="3" spans="1:10" ht="36" x14ac:dyDescent="0.25">
      <c r="A3" s="7">
        <v>2</v>
      </c>
      <c r="B3" s="8" t="s">
        <v>19</v>
      </c>
      <c r="C3" s="9" t="s">
        <v>11</v>
      </c>
      <c r="D3" s="10" t="s">
        <v>12</v>
      </c>
      <c r="E3" s="11" t="s">
        <v>13</v>
      </c>
      <c r="F3" s="11" t="s">
        <v>14</v>
      </c>
      <c r="G3" s="11" t="s">
        <v>15</v>
      </c>
      <c r="H3" s="11" t="s">
        <v>16</v>
      </c>
      <c r="I3" s="13" t="s">
        <v>20</v>
      </c>
      <c r="J3" s="11" t="s">
        <v>21</v>
      </c>
    </row>
    <row r="4" spans="1:10" ht="36" x14ac:dyDescent="0.25">
      <c r="A4" s="7">
        <v>3</v>
      </c>
      <c r="B4" s="8" t="s">
        <v>22</v>
      </c>
      <c r="C4" s="9" t="s">
        <v>23</v>
      </c>
      <c r="D4" s="10" t="s">
        <v>24</v>
      </c>
      <c r="E4" s="11" t="s">
        <v>23</v>
      </c>
      <c r="F4" s="11" t="s">
        <v>25</v>
      </c>
      <c r="G4" s="11" t="s">
        <v>26</v>
      </c>
      <c r="H4" s="11" t="s">
        <v>16</v>
      </c>
      <c r="I4" s="14" t="s">
        <v>17</v>
      </c>
      <c r="J4" s="11" t="s">
        <v>27</v>
      </c>
    </row>
    <row r="5" spans="1:10" ht="60" x14ac:dyDescent="0.25">
      <c r="A5" s="7">
        <v>4</v>
      </c>
      <c r="B5" s="8" t="s">
        <v>28</v>
      </c>
      <c r="C5" s="9" t="s">
        <v>29</v>
      </c>
      <c r="D5" s="10" t="s">
        <v>30</v>
      </c>
      <c r="E5" s="11" t="s">
        <v>13</v>
      </c>
      <c r="F5" s="11" t="s">
        <v>31</v>
      </c>
      <c r="G5" s="11" t="s">
        <v>32</v>
      </c>
      <c r="H5" s="11" t="s">
        <v>16</v>
      </c>
      <c r="I5" s="12" t="s">
        <v>33</v>
      </c>
      <c r="J5" s="11" t="s">
        <v>34</v>
      </c>
    </row>
    <row r="6" spans="1:10" ht="108" x14ac:dyDescent="0.25">
      <c r="A6" s="7">
        <v>5</v>
      </c>
      <c r="B6" s="8" t="s">
        <v>35</v>
      </c>
      <c r="C6" s="9" t="s">
        <v>11</v>
      </c>
      <c r="D6" s="10" t="s">
        <v>30</v>
      </c>
      <c r="E6" s="11" t="s">
        <v>13</v>
      </c>
      <c r="F6" s="11" t="s">
        <v>31</v>
      </c>
      <c r="G6" s="11" t="s">
        <v>15</v>
      </c>
      <c r="H6" s="11" t="s">
        <v>16</v>
      </c>
      <c r="I6" s="15" t="s">
        <v>17</v>
      </c>
      <c r="J6" s="11" t="s">
        <v>36</v>
      </c>
    </row>
    <row r="7" spans="1:10" ht="36" x14ac:dyDescent="0.25">
      <c r="A7" s="7">
        <v>6</v>
      </c>
      <c r="B7" s="8" t="s">
        <v>37</v>
      </c>
      <c r="C7" s="9" t="s">
        <v>38</v>
      </c>
      <c r="D7" s="10" t="s">
        <v>30</v>
      </c>
      <c r="E7" s="11" t="s">
        <v>23</v>
      </c>
      <c r="F7" s="11" t="s">
        <v>39</v>
      </c>
      <c r="G7" s="11" t="s">
        <v>15</v>
      </c>
      <c r="H7" s="14" t="s">
        <v>16</v>
      </c>
      <c r="I7" s="14" t="s">
        <v>17</v>
      </c>
      <c r="J7" s="11" t="s">
        <v>40</v>
      </c>
    </row>
    <row r="8" spans="1:10" ht="72" x14ac:dyDescent="0.25">
      <c r="A8" s="7">
        <v>7</v>
      </c>
      <c r="B8" s="8" t="s">
        <v>41</v>
      </c>
      <c r="C8" s="16" t="s">
        <v>38</v>
      </c>
      <c r="D8" s="10" t="s">
        <v>30</v>
      </c>
      <c r="E8" s="11" t="s">
        <v>23</v>
      </c>
      <c r="F8" s="11" t="s">
        <v>39</v>
      </c>
      <c r="G8" s="11" t="s">
        <v>15</v>
      </c>
      <c r="H8" s="14" t="s">
        <v>16</v>
      </c>
      <c r="I8" s="14" t="s">
        <v>33</v>
      </c>
      <c r="J8" s="11" t="s">
        <v>40</v>
      </c>
    </row>
    <row r="9" spans="1:10" x14ac:dyDescent="0.25">
      <c r="A9" s="7">
        <v>8</v>
      </c>
      <c r="B9" s="9" t="s">
        <v>42</v>
      </c>
      <c r="C9" s="8" t="s">
        <v>43</v>
      </c>
      <c r="D9" s="10" t="s">
        <v>44</v>
      </c>
      <c r="E9" s="11" t="s">
        <v>23</v>
      </c>
      <c r="F9" s="11" t="s">
        <v>31</v>
      </c>
      <c r="G9" s="11" t="s">
        <v>32</v>
      </c>
      <c r="H9" s="11" t="s">
        <v>45</v>
      </c>
      <c r="I9" s="15" t="s">
        <v>17</v>
      </c>
      <c r="J9" s="11" t="s">
        <v>46</v>
      </c>
    </row>
    <row r="10" spans="1:10" x14ac:dyDescent="0.25">
      <c r="A10" s="7">
        <v>9</v>
      </c>
      <c r="B10" s="8" t="s">
        <v>47</v>
      </c>
      <c r="C10" s="17" t="s">
        <v>23</v>
      </c>
      <c r="D10" s="10" t="s">
        <v>30</v>
      </c>
      <c r="E10" s="11" t="s">
        <v>23</v>
      </c>
      <c r="F10" s="11" t="s">
        <v>31</v>
      </c>
      <c r="G10" s="11" t="s">
        <v>26</v>
      </c>
      <c r="H10" s="11" t="s">
        <v>45</v>
      </c>
      <c r="I10" s="14" t="s">
        <v>17</v>
      </c>
      <c r="J10" s="11" t="s">
        <v>27</v>
      </c>
    </row>
    <row r="11" spans="1:10" ht="24" x14ac:dyDescent="0.25">
      <c r="A11" s="7">
        <v>10</v>
      </c>
      <c r="B11" s="8" t="s">
        <v>48</v>
      </c>
      <c r="C11" s="9" t="s">
        <v>23</v>
      </c>
      <c r="D11" s="10" t="s">
        <v>49</v>
      </c>
      <c r="E11" s="11" t="s">
        <v>23</v>
      </c>
      <c r="F11" s="11" t="s">
        <v>31</v>
      </c>
      <c r="G11" s="11" t="s">
        <v>26</v>
      </c>
      <c r="H11" s="11" t="s">
        <v>45</v>
      </c>
      <c r="I11" s="14" t="s">
        <v>17</v>
      </c>
      <c r="J11" s="11" t="s">
        <v>27</v>
      </c>
    </row>
    <row r="12" spans="1:10" x14ac:dyDescent="0.25">
      <c r="A12" s="7">
        <v>11</v>
      </c>
      <c r="B12" s="8" t="s">
        <v>50</v>
      </c>
      <c r="C12" s="9" t="s">
        <v>29</v>
      </c>
      <c r="D12" s="10" t="s">
        <v>30</v>
      </c>
      <c r="E12" s="11" t="s">
        <v>13</v>
      </c>
      <c r="F12" s="11" t="s">
        <v>31</v>
      </c>
      <c r="G12" s="11" t="s">
        <v>32</v>
      </c>
      <c r="H12" s="11" t="s">
        <v>45</v>
      </c>
      <c r="I12" s="15" t="s">
        <v>17</v>
      </c>
      <c r="J12" s="11" t="s">
        <v>51</v>
      </c>
    </row>
    <row r="13" spans="1:10" x14ac:dyDescent="0.25">
      <c r="A13" s="7">
        <v>12</v>
      </c>
      <c r="B13" s="8" t="s">
        <v>52</v>
      </c>
      <c r="C13" s="9" t="s">
        <v>53</v>
      </c>
      <c r="D13" s="10" t="s">
        <v>30</v>
      </c>
      <c r="E13" s="11" t="s">
        <v>13</v>
      </c>
      <c r="F13" s="11" t="s">
        <v>31</v>
      </c>
      <c r="G13" s="11" t="s">
        <v>15</v>
      </c>
      <c r="H13" s="11" t="s">
        <v>45</v>
      </c>
      <c r="I13" s="13" t="s">
        <v>17</v>
      </c>
      <c r="J13" s="11" t="s">
        <v>54</v>
      </c>
    </row>
    <row r="14" spans="1:10" x14ac:dyDescent="0.25">
      <c r="A14" s="7">
        <v>13</v>
      </c>
      <c r="B14" s="8" t="s">
        <v>55</v>
      </c>
      <c r="C14" s="9" t="s">
        <v>56</v>
      </c>
      <c r="D14" s="10" t="s">
        <v>30</v>
      </c>
      <c r="E14" s="11" t="s">
        <v>13</v>
      </c>
      <c r="F14" s="11" t="s">
        <v>39</v>
      </c>
      <c r="G14" s="11" t="s">
        <v>15</v>
      </c>
      <c r="H14" s="11" t="s">
        <v>45</v>
      </c>
      <c r="I14" s="14" t="s">
        <v>20</v>
      </c>
      <c r="J14" s="11" t="s">
        <v>21</v>
      </c>
    </row>
    <row r="15" spans="1:10" ht="24" x14ac:dyDescent="0.25">
      <c r="A15" s="7">
        <v>14</v>
      </c>
      <c r="B15" s="8" t="s">
        <v>57</v>
      </c>
      <c r="C15" s="9" t="s">
        <v>11</v>
      </c>
      <c r="D15" s="10" t="s">
        <v>58</v>
      </c>
      <c r="E15" s="11" t="s">
        <v>59</v>
      </c>
      <c r="F15" s="11" t="s">
        <v>60</v>
      </c>
      <c r="G15" s="11" t="s">
        <v>15</v>
      </c>
      <c r="H15" s="11" t="s">
        <v>45</v>
      </c>
      <c r="I15" s="15" t="s">
        <v>20</v>
      </c>
      <c r="J15" s="11" t="s">
        <v>21</v>
      </c>
    </row>
    <row r="16" spans="1:10" x14ac:dyDescent="0.25">
      <c r="A16" s="7">
        <v>15</v>
      </c>
      <c r="B16" s="8" t="s">
        <v>61</v>
      </c>
      <c r="C16" s="9" t="s">
        <v>62</v>
      </c>
      <c r="D16" s="10" t="s">
        <v>58</v>
      </c>
      <c r="E16" s="11" t="s">
        <v>13</v>
      </c>
      <c r="F16" s="11" t="s">
        <v>60</v>
      </c>
      <c r="G16" s="11" t="s">
        <v>15</v>
      </c>
      <c r="H16" s="11" t="s">
        <v>45</v>
      </c>
      <c r="I16" s="14" t="s">
        <v>20</v>
      </c>
      <c r="J16" s="11" t="s">
        <v>21</v>
      </c>
    </row>
    <row r="17" spans="1:10" ht="24" x14ac:dyDescent="0.25">
      <c r="A17" s="7">
        <v>16</v>
      </c>
      <c r="B17" s="8" t="s">
        <v>63</v>
      </c>
      <c r="C17" s="16" t="s">
        <v>23</v>
      </c>
      <c r="D17" s="10" t="s">
        <v>44</v>
      </c>
      <c r="E17" s="11" t="s">
        <v>59</v>
      </c>
      <c r="F17" s="11" t="s">
        <v>31</v>
      </c>
      <c r="G17" s="11" t="s">
        <v>26</v>
      </c>
      <c r="H17" s="11" t="s">
        <v>45</v>
      </c>
      <c r="I17" s="12" t="s">
        <v>17</v>
      </c>
      <c r="J17" s="11" t="s">
        <v>27</v>
      </c>
    </row>
    <row r="18" spans="1:10" ht="24" x14ac:dyDescent="0.25">
      <c r="A18" s="7">
        <v>17</v>
      </c>
      <c r="B18" s="9" t="s">
        <v>64</v>
      </c>
      <c r="C18" s="8" t="s">
        <v>56</v>
      </c>
      <c r="D18" s="10" t="s">
        <v>65</v>
      </c>
      <c r="E18" s="11" t="s">
        <v>13</v>
      </c>
      <c r="F18" s="11" t="s">
        <v>39</v>
      </c>
      <c r="G18" s="11" t="s">
        <v>15</v>
      </c>
      <c r="H18" s="11" t="s">
        <v>45</v>
      </c>
      <c r="I18" s="12" t="s">
        <v>20</v>
      </c>
      <c r="J18" s="11" t="s">
        <v>21</v>
      </c>
    </row>
    <row r="19" spans="1:10" x14ac:dyDescent="0.25">
      <c r="A19" s="7">
        <v>18</v>
      </c>
      <c r="B19" s="9" t="s">
        <v>66</v>
      </c>
      <c r="C19" s="18" t="s">
        <v>43</v>
      </c>
      <c r="D19" s="10" t="s">
        <v>58</v>
      </c>
      <c r="E19" s="11" t="s">
        <v>13</v>
      </c>
      <c r="F19" s="11" t="s">
        <v>31</v>
      </c>
      <c r="G19" s="11" t="s">
        <v>32</v>
      </c>
      <c r="H19" s="11" t="s">
        <v>45</v>
      </c>
      <c r="I19" s="15" t="s">
        <v>17</v>
      </c>
      <c r="J19" s="11" t="s">
        <v>67</v>
      </c>
    </row>
    <row r="20" spans="1:10" x14ac:dyDescent="0.25">
      <c r="A20" s="7">
        <v>19</v>
      </c>
      <c r="B20" s="8" t="s">
        <v>68</v>
      </c>
      <c r="C20" s="19" t="s">
        <v>62</v>
      </c>
      <c r="D20" s="10" t="s">
        <v>58</v>
      </c>
      <c r="E20" s="11" t="s">
        <v>13</v>
      </c>
      <c r="F20" s="11" t="s">
        <v>31</v>
      </c>
      <c r="G20" s="11" t="s">
        <v>15</v>
      </c>
      <c r="H20" s="11" t="s">
        <v>45</v>
      </c>
      <c r="I20" s="14" t="s">
        <v>17</v>
      </c>
      <c r="J20" s="11" t="s">
        <v>69</v>
      </c>
    </row>
    <row r="21" spans="1:10" x14ac:dyDescent="0.25">
      <c r="A21" s="7">
        <v>20</v>
      </c>
      <c r="B21" s="9" t="s">
        <v>70</v>
      </c>
      <c r="C21" s="8" t="s">
        <v>43</v>
      </c>
      <c r="D21" s="10" t="s">
        <v>24</v>
      </c>
      <c r="E21" s="11" t="s">
        <v>13</v>
      </c>
      <c r="F21" s="11" t="s">
        <v>31</v>
      </c>
      <c r="G21" s="11" t="s">
        <v>15</v>
      </c>
      <c r="H21" s="11" t="s">
        <v>45</v>
      </c>
      <c r="I21" s="12" t="s">
        <v>17</v>
      </c>
      <c r="J21" s="11" t="s">
        <v>46</v>
      </c>
    </row>
    <row r="22" spans="1:10" ht="24" x14ac:dyDescent="0.25">
      <c r="A22" s="7">
        <v>21</v>
      </c>
      <c r="B22" s="9" t="s">
        <v>71</v>
      </c>
      <c r="C22" s="8" t="s">
        <v>43</v>
      </c>
      <c r="D22" s="10" t="s">
        <v>24</v>
      </c>
      <c r="E22" s="11" t="s">
        <v>13</v>
      </c>
      <c r="F22" s="11" t="s">
        <v>31</v>
      </c>
      <c r="G22" s="11" t="s">
        <v>32</v>
      </c>
      <c r="H22" s="11" t="s">
        <v>45</v>
      </c>
      <c r="I22" s="13" t="s">
        <v>17</v>
      </c>
      <c r="J22" s="11" t="s">
        <v>46</v>
      </c>
    </row>
    <row r="23" spans="1:10" x14ac:dyDescent="0.25">
      <c r="A23" s="7">
        <v>22</v>
      </c>
      <c r="B23" s="8" t="s">
        <v>72</v>
      </c>
      <c r="C23" s="17" t="s">
        <v>73</v>
      </c>
      <c r="D23" s="10" t="s">
        <v>30</v>
      </c>
      <c r="E23" s="11" t="s">
        <v>74</v>
      </c>
      <c r="F23" s="11" t="s">
        <v>31</v>
      </c>
      <c r="G23" s="11" t="s">
        <v>32</v>
      </c>
      <c r="H23" s="11" t="s">
        <v>45</v>
      </c>
      <c r="I23" s="14" t="s">
        <v>17</v>
      </c>
      <c r="J23" s="11" t="s">
        <v>75</v>
      </c>
    </row>
    <row r="24" spans="1:10" ht="36" x14ac:dyDescent="0.25">
      <c r="A24" s="7">
        <v>23</v>
      </c>
      <c r="B24" s="8" t="s">
        <v>76</v>
      </c>
      <c r="C24" s="16" t="s">
        <v>73</v>
      </c>
      <c r="D24" s="10" t="s">
        <v>44</v>
      </c>
      <c r="E24" s="11" t="s">
        <v>74</v>
      </c>
      <c r="F24" s="11" t="s">
        <v>31</v>
      </c>
      <c r="G24" s="11" t="s">
        <v>15</v>
      </c>
      <c r="H24" s="11" t="s">
        <v>45</v>
      </c>
      <c r="I24" s="13" t="s">
        <v>17</v>
      </c>
      <c r="J24" s="11" t="s">
        <v>77</v>
      </c>
    </row>
    <row r="25" spans="1:10" ht="36" x14ac:dyDescent="0.25">
      <c r="A25" s="7">
        <v>24</v>
      </c>
      <c r="B25" s="9" t="s">
        <v>78</v>
      </c>
      <c r="C25" s="20" t="s">
        <v>79</v>
      </c>
      <c r="D25" s="10" t="s">
        <v>80</v>
      </c>
      <c r="E25" s="11" t="s">
        <v>23</v>
      </c>
      <c r="F25" s="11" t="s">
        <v>31</v>
      </c>
      <c r="G25" s="11" t="s">
        <v>32</v>
      </c>
      <c r="H25" s="11" t="s">
        <v>81</v>
      </c>
      <c r="I25" s="14" t="s">
        <v>17</v>
      </c>
      <c r="J25" s="11" t="s">
        <v>82</v>
      </c>
    </row>
    <row r="26" spans="1:10" ht="24" x14ac:dyDescent="0.25">
      <c r="A26" s="7">
        <v>25</v>
      </c>
      <c r="B26" s="9" t="s">
        <v>83</v>
      </c>
      <c r="C26" s="8" t="s">
        <v>56</v>
      </c>
      <c r="D26" s="10" t="s">
        <v>65</v>
      </c>
      <c r="E26" s="11" t="s">
        <v>13</v>
      </c>
      <c r="F26" s="11" t="s">
        <v>39</v>
      </c>
      <c r="G26" s="11" t="s">
        <v>32</v>
      </c>
      <c r="H26" s="11" t="s">
        <v>81</v>
      </c>
      <c r="I26" s="15" t="s">
        <v>20</v>
      </c>
      <c r="J26" s="11" t="s">
        <v>21</v>
      </c>
    </row>
    <row r="27" spans="1:10" ht="36" x14ac:dyDescent="0.25">
      <c r="A27" s="7">
        <v>26</v>
      </c>
      <c r="B27" s="8" t="s">
        <v>84</v>
      </c>
      <c r="C27" s="17" t="s">
        <v>79</v>
      </c>
      <c r="D27" s="10" t="s">
        <v>80</v>
      </c>
      <c r="E27" s="11" t="s">
        <v>74</v>
      </c>
      <c r="F27" s="11" t="s">
        <v>31</v>
      </c>
      <c r="G27" s="11" t="s">
        <v>32</v>
      </c>
      <c r="H27" s="11" t="s">
        <v>81</v>
      </c>
      <c r="I27" s="14" t="s">
        <v>17</v>
      </c>
      <c r="J27" s="11" t="s">
        <v>82</v>
      </c>
    </row>
    <row r="28" spans="1:10" ht="36" x14ac:dyDescent="0.25">
      <c r="A28" s="7">
        <v>27</v>
      </c>
      <c r="B28" s="8" t="s">
        <v>85</v>
      </c>
      <c r="C28" s="9" t="s">
        <v>62</v>
      </c>
      <c r="D28" s="10" t="s">
        <v>58</v>
      </c>
      <c r="E28" s="11" t="s">
        <v>13</v>
      </c>
      <c r="F28" s="11" t="s">
        <v>60</v>
      </c>
      <c r="G28" s="11" t="s">
        <v>15</v>
      </c>
      <c r="H28" s="11" t="s">
        <v>81</v>
      </c>
      <c r="I28" s="12" t="s">
        <v>17</v>
      </c>
      <c r="J28" s="11" t="s">
        <v>69</v>
      </c>
    </row>
    <row r="29" spans="1:10" ht="24" x14ac:dyDescent="0.25">
      <c r="A29" s="7">
        <v>28</v>
      </c>
      <c r="B29" s="8" t="s">
        <v>86</v>
      </c>
      <c r="C29" s="9" t="s">
        <v>53</v>
      </c>
      <c r="D29" s="10" t="s">
        <v>30</v>
      </c>
      <c r="E29" s="11" t="s">
        <v>13</v>
      </c>
      <c r="F29" s="11" t="s">
        <v>31</v>
      </c>
      <c r="G29" s="11" t="s">
        <v>32</v>
      </c>
      <c r="H29" s="11" t="s">
        <v>81</v>
      </c>
      <c r="I29" s="15" t="s">
        <v>17</v>
      </c>
      <c r="J29" s="11" t="s">
        <v>54</v>
      </c>
    </row>
    <row r="30" spans="1:10" ht="24" x14ac:dyDescent="0.25">
      <c r="A30" s="7">
        <v>29</v>
      </c>
      <c r="B30" s="8" t="s">
        <v>87</v>
      </c>
      <c r="C30" s="9" t="s">
        <v>56</v>
      </c>
      <c r="D30" s="10" t="s">
        <v>65</v>
      </c>
      <c r="E30" s="11" t="s">
        <v>13</v>
      </c>
      <c r="F30" s="11" t="s">
        <v>39</v>
      </c>
      <c r="G30" s="11" t="s">
        <v>32</v>
      </c>
      <c r="H30" s="11" t="s">
        <v>81</v>
      </c>
      <c r="I30" s="13" t="s">
        <v>17</v>
      </c>
      <c r="J30" s="11" t="s">
        <v>88</v>
      </c>
    </row>
    <row r="31" spans="1:10" ht="36" x14ac:dyDescent="0.25">
      <c r="A31" s="7">
        <v>30</v>
      </c>
      <c r="B31" s="8" t="s">
        <v>89</v>
      </c>
      <c r="C31" s="9" t="s">
        <v>23</v>
      </c>
      <c r="D31" s="10" t="s">
        <v>44</v>
      </c>
      <c r="E31" s="11" t="s">
        <v>23</v>
      </c>
      <c r="F31" s="11" t="s">
        <v>31</v>
      </c>
      <c r="G31" s="11" t="s">
        <v>32</v>
      </c>
      <c r="H31" s="11" t="s">
        <v>81</v>
      </c>
      <c r="I31" s="14" t="s">
        <v>17</v>
      </c>
      <c r="J31" s="11" t="s">
        <v>90</v>
      </c>
    </row>
    <row r="32" spans="1:10" ht="24" x14ac:dyDescent="0.25">
      <c r="A32" s="7">
        <v>31</v>
      </c>
      <c r="B32" s="8" t="s">
        <v>91</v>
      </c>
      <c r="C32" s="9" t="s">
        <v>53</v>
      </c>
      <c r="D32" s="10" t="s">
        <v>58</v>
      </c>
      <c r="E32" s="11" t="s">
        <v>23</v>
      </c>
      <c r="F32" s="11" t="s">
        <v>31</v>
      </c>
      <c r="G32" s="11" t="s">
        <v>26</v>
      </c>
      <c r="H32" s="11" t="s">
        <v>81</v>
      </c>
      <c r="I32" s="15" t="s">
        <v>17</v>
      </c>
      <c r="J32" s="11" t="s">
        <v>92</v>
      </c>
    </row>
    <row r="33" spans="1:10" ht="48" x14ac:dyDescent="0.25">
      <c r="A33" s="7">
        <v>32</v>
      </c>
      <c r="B33" s="8" t="s">
        <v>93</v>
      </c>
      <c r="C33" s="9" t="s">
        <v>23</v>
      </c>
      <c r="D33" s="10" t="s">
        <v>24</v>
      </c>
      <c r="E33" s="11" t="s">
        <v>23</v>
      </c>
      <c r="F33" s="11" t="s">
        <v>39</v>
      </c>
      <c r="G33" s="11" t="s">
        <v>26</v>
      </c>
      <c r="H33" s="11" t="s">
        <v>81</v>
      </c>
      <c r="I33" s="13" t="s">
        <v>17</v>
      </c>
      <c r="J33" s="11" t="s">
        <v>27</v>
      </c>
    </row>
    <row r="34" spans="1:10" ht="60" x14ac:dyDescent="0.25">
      <c r="A34" s="7">
        <v>33</v>
      </c>
      <c r="B34" s="8" t="s">
        <v>94</v>
      </c>
      <c r="C34" s="9" t="s">
        <v>73</v>
      </c>
      <c r="D34" s="10" t="s">
        <v>44</v>
      </c>
      <c r="E34" s="11" t="s">
        <v>74</v>
      </c>
      <c r="F34" s="11" t="s">
        <v>25</v>
      </c>
      <c r="G34" s="11" t="s">
        <v>32</v>
      </c>
      <c r="H34" s="11" t="s">
        <v>81</v>
      </c>
      <c r="I34" s="14" t="s">
        <v>17</v>
      </c>
      <c r="J34" s="11" t="s">
        <v>95</v>
      </c>
    </row>
    <row r="35" spans="1:10" ht="48" x14ac:dyDescent="0.25">
      <c r="A35" s="7">
        <v>34</v>
      </c>
      <c r="B35" s="8" t="s">
        <v>96</v>
      </c>
      <c r="C35" s="9" t="s">
        <v>73</v>
      </c>
      <c r="D35" s="10" t="s">
        <v>30</v>
      </c>
      <c r="E35" s="11" t="s">
        <v>74</v>
      </c>
      <c r="F35" s="11" t="s">
        <v>25</v>
      </c>
      <c r="G35" s="11" t="s">
        <v>32</v>
      </c>
      <c r="H35" s="11" t="s">
        <v>81</v>
      </c>
      <c r="I35" s="14" t="s">
        <v>17</v>
      </c>
      <c r="J35" s="11" t="s">
        <v>95</v>
      </c>
    </row>
    <row r="36" spans="1:10" ht="60" x14ac:dyDescent="0.25">
      <c r="A36" s="7">
        <v>35</v>
      </c>
      <c r="B36" s="8" t="s">
        <v>97</v>
      </c>
      <c r="C36" s="9" t="s">
        <v>73</v>
      </c>
      <c r="D36" s="10" t="s">
        <v>30</v>
      </c>
      <c r="E36" s="11" t="s">
        <v>74</v>
      </c>
      <c r="F36" s="11" t="s">
        <v>25</v>
      </c>
      <c r="G36" s="11" t="s">
        <v>32</v>
      </c>
      <c r="H36" s="11" t="s">
        <v>81</v>
      </c>
      <c r="I36" s="14" t="s">
        <v>17</v>
      </c>
      <c r="J36" s="11" t="s">
        <v>95</v>
      </c>
    </row>
    <row r="37" spans="1:10" ht="24" x14ac:dyDescent="0.25">
      <c r="A37" s="7">
        <v>36</v>
      </c>
      <c r="B37" s="8" t="s">
        <v>98</v>
      </c>
      <c r="C37" s="9" t="s">
        <v>23</v>
      </c>
      <c r="D37" s="10" t="s">
        <v>30</v>
      </c>
      <c r="E37" s="11" t="s">
        <v>23</v>
      </c>
      <c r="F37" s="11" t="s">
        <v>39</v>
      </c>
      <c r="G37" s="11" t="s">
        <v>26</v>
      </c>
      <c r="H37" s="11" t="s">
        <v>81</v>
      </c>
      <c r="I37" s="12" t="s">
        <v>17</v>
      </c>
      <c r="J37" s="11" t="s">
        <v>99</v>
      </c>
    </row>
    <row r="38" spans="1:10" ht="36" x14ac:dyDescent="0.25">
      <c r="A38" s="7">
        <v>37</v>
      </c>
      <c r="B38" s="8" t="s">
        <v>100</v>
      </c>
      <c r="C38" s="9" t="s">
        <v>23</v>
      </c>
      <c r="D38" s="10" t="s">
        <v>65</v>
      </c>
      <c r="E38" s="11" t="s">
        <v>23</v>
      </c>
      <c r="F38" s="11" t="s">
        <v>39</v>
      </c>
      <c r="G38" s="11" t="s">
        <v>26</v>
      </c>
      <c r="H38" s="11" t="s">
        <v>81</v>
      </c>
      <c r="I38" s="15" t="s">
        <v>17</v>
      </c>
      <c r="J38" s="11" t="s">
        <v>101</v>
      </c>
    </row>
    <row r="39" spans="1:10" ht="24" x14ac:dyDescent="0.25">
      <c r="A39" s="7">
        <v>38</v>
      </c>
      <c r="B39" s="8" t="s">
        <v>102</v>
      </c>
      <c r="C39" s="9" t="s">
        <v>62</v>
      </c>
      <c r="D39" s="10" t="s">
        <v>103</v>
      </c>
      <c r="E39" s="11" t="s">
        <v>13</v>
      </c>
      <c r="F39" s="11" t="s">
        <v>60</v>
      </c>
      <c r="G39" s="11" t="s">
        <v>26</v>
      </c>
      <c r="H39" s="11" t="s">
        <v>81</v>
      </c>
      <c r="I39" s="14" t="s">
        <v>17</v>
      </c>
      <c r="J39" s="11" t="s">
        <v>69</v>
      </c>
    </row>
    <row r="40" spans="1:10" ht="36" x14ac:dyDescent="0.25">
      <c r="A40" s="7">
        <v>40</v>
      </c>
      <c r="B40" s="8" t="s">
        <v>104</v>
      </c>
      <c r="C40" s="9" t="s">
        <v>23</v>
      </c>
      <c r="D40" s="10" t="s">
        <v>30</v>
      </c>
      <c r="E40" s="11" t="s">
        <v>23</v>
      </c>
      <c r="F40" s="11" t="s">
        <v>31</v>
      </c>
      <c r="G40" s="11" t="s">
        <v>26</v>
      </c>
      <c r="H40" s="11" t="s">
        <v>81</v>
      </c>
      <c r="I40" s="12" t="s">
        <v>17</v>
      </c>
      <c r="J40" s="11" t="s">
        <v>105</v>
      </c>
    </row>
    <row r="41" spans="1:10" ht="36" x14ac:dyDescent="0.25">
      <c r="A41" s="7">
        <v>41</v>
      </c>
      <c r="B41" s="8" t="s">
        <v>106</v>
      </c>
      <c r="C41" s="9" t="s">
        <v>23</v>
      </c>
      <c r="D41" s="10" t="s">
        <v>30</v>
      </c>
      <c r="E41" s="11" t="s">
        <v>23</v>
      </c>
      <c r="F41" s="11" t="s">
        <v>31</v>
      </c>
      <c r="G41" s="11" t="s">
        <v>26</v>
      </c>
      <c r="H41" s="11" t="s">
        <v>81</v>
      </c>
      <c r="I41" s="14" t="s">
        <v>17</v>
      </c>
      <c r="J41" s="11" t="s">
        <v>105</v>
      </c>
    </row>
    <row r="42" spans="1:10" ht="36" x14ac:dyDescent="0.25">
      <c r="A42" s="7">
        <v>42</v>
      </c>
      <c r="B42" s="8" t="s">
        <v>107</v>
      </c>
      <c r="C42" s="9" t="s">
        <v>23</v>
      </c>
      <c r="D42" s="10" t="s">
        <v>30</v>
      </c>
      <c r="E42" s="11" t="s">
        <v>23</v>
      </c>
      <c r="F42" s="11" t="s">
        <v>31</v>
      </c>
      <c r="G42" s="11" t="s">
        <v>26</v>
      </c>
      <c r="H42" s="11" t="s">
        <v>81</v>
      </c>
      <c r="I42" s="14" t="s">
        <v>17</v>
      </c>
      <c r="J42" s="11" t="s">
        <v>105</v>
      </c>
    </row>
    <row r="43" spans="1:10" ht="48" x14ac:dyDescent="0.25">
      <c r="A43" s="7">
        <v>43</v>
      </c>
      <c r="B43" s="8" t="s">
        <v>108</v>
      </c>
      <c r="C43" s="9" t="s">
        <v>23</v>
      </c>
      <c r="D43" s="10" t="s">
        <v>30</v>
      </c>
      <c r="E43" s="11" t="s">
        <v>23</v>
      </c>
      <c r="F43" s="11" t="s">
        <v>31</v>
      </c>
      <c r="G43" s="11" t="s">
        <v>26</v>
      </c>
      <c r="H43" s="11" t="s">
        <v>81</v>
      </c>
      <c r="I43" s="13" t="s">
        <v>20</v>
      </c>
      <c r="J43" s="11" t="s">
        <v>109</v>
      </c>
    </row>
    <row r="44" spans="1:10" ht="60" x14ac:dyDescent="0.25">
      <c r="A44" s="7">
        <v>44</v>
      </c>
      <c r="B44" s="8" t="s">
        <v>110</v>
      </c>
      <c r="C44" s="9" t="s">
        <v>73</v>
      </c>
      <c r="D44" s="10" t="s">
        <v>30</v>
      </c>
      <c r="E44" s="11" t="s">
        <v>59</v>
      </c>
      <c r="F44" s="11" t="s">
        <v>31</v>
      </c>
      <c r="G44" s="11" t="s">
        <v>26</v>
      </c>
      <c r="H44" s="11" t="s">
        <v>81</v>
      </c>
      <c r="I44" s="14" t="s">
        <v>17</v>
      </c>
      <c r="J44" s="11" t="s">
        <v>109</v>
      </c>
    </row>
    <row r="45" spans="1:10" ht="72" x14ac:dyDescent="0.25">
      <c r="A45" s="7">
        <v>45</v>
      </c>
      <c r="B45" s="8" t="s">
        <v>111</v>
      </c>
      <c r="C45" s="16" t="s">
        <v>73</v>
      </c>
      <c r="D45" s="10" t="s">
        <v>30</v>
      </c>
      <c r="E45" s="11" t="s">
        <v>59</v>
      </c>
      <c r="F45" s="11" t="s">
        <v>31</v>
      </c>
      <c r="G45" s="11" t="s">
        <v>32</v>
      </c>
      <c r="H45" s="11" t="s">
        <v>81</v>
      </c>
      <c r="I45" s="14" t="s">
        <v>17</v>
      </c>
      <c r="J45" s="11" t="s">
        <v>21</v>
      </c>
    </row>
    <row r="46" spans="1:10" ht="60" x14ac:dyDescent="0.25">
      <c r="A46" s="7">
        <v>46</v>
      </c>
      <c r="B46" s="9" t="s">
        <v>112</v>
      </c>
      <c r="C46" s="8" t="s">
        <v>43</v>
      </c>
      <c r="D46" s="10" t="s">
        <v>30</v>
      </c>
      <c r="E46" s="11" t="s">
        <v>13</v>
      </c>
      <c r="F46" s="11" t="s">
        <v>39</v>
      </c>
      <c r="G46" s="11" t="s">
        <v>32</v>
      </c>
      <c r="H46" s="11" t="s">
        <v>81</v>
      </c>
      <c r="I46" s="15" t="s">
        <v>20</v>
      </c>
      <c r="J46" s="11" t="s">
        <v>21</v>
      </c>
    </row>
    <row r="47" spans="1:10" ht="60" x14ac:dyDescent="0.25">
      <c r="A47" s="7">
        <v>47</v>
      </c>
      <c r="B47" s="8" t="s">
        <v>113</v>
      </c>
      <c r="C47" s="17" t="s">
        <v>23</v>
      </c>
      <c r="D47" s="10" t="s">
        <v>49</v>
      </c>
      <c r="E47" s="11" t="s">
        <v>23</v>
      </c>
      <c r="F47" s="11" t="s">
        <v>31</v>
      </c>
      <c r="G47" s="11" t="s">
        <v>26</v>
      </c>
      <c r="H47" s="11" t="s">
        <v>81</v>
      </c>
      <c r="I47" s="14" t="s">
        <v>17</v>
      </c>
      <c r="J47" s="11" t="s">
        <v>114</v>
      </c>
    </row>
    <row r="48" spans="1:10" ht="24" x14ac:dyDescent="0.25">
      <c r="A48" s="7">
        <v>48</v>
      </c>
      <c r="B48" s="8" t="s">
        <v>115</v>
      </c>
      <c r="C48" s="9" t="s">
        <v>23</v>
      </c>
      <c r="D48" s="10" t="s">
        <v>58</v>
      </c>
      <c r="E48" s="11" t="s">
        <v>23</v>
      </c>
      <c r="F48" s="11" t="s">
        <v>31</v>
      </c>
      <c r="G48" s="11" t="s">
        <v>26</v>
      </c>
      <c r="H48" s="11" t="s">
        <v>81</v>
      </c>
      <c r="I48" s="14" t="s">
        <v>17</v>
      </c>
      <c r="J48" s="11" t="s">
        <v>114</v>
      </c>
    </row>
    <row r="49" spans="1:10" ht="24" x14ac:dyDescent="0.25">
      <c r="A49" s="7">
        <v>49</v>
      </c>
      <c r="B49" s="8" t="s">
        <v>116</v>
      </c>
      <c r="C49" s="9" t="s">
        <v>23</v>
      </c>
      <c r="D49" s="10" t="s">
        <v>58</v>
      </c>
      <c r="E49" s="11" t="s">
        <v>117</v>
      </c>
      <c r="F49" s="11" t="s">
        <v>31</v>
      </c>
      <c r="G49" s="11" t="s">
        <v>26</v>
      </c>
      <c r="H49" s="11" t="s">
        <v>81</v>
      </c>
      <c r="I49" s="14" t="s">
        <v>17</v>
      </c>
      <c r="J49" s="11" t="s">
        <v>114</v>
      </c>
    </row>
    <row r="50" spans="1:10" ht="36" x14ac:dyDescent="0.25">
      <c r="A50" s="21">
        <v>51</v>
      </c>
      <c r="B50" s="22" t="s">
        <v>118</v>
      </c>
      <c r="C50" s="23" t="s">
        <v>23</v>
      </c>
      <c r="D50" s="10" t="s">
        <v>30</v>
      </c>
      <c r="E50" s="11" t="s">
        <v>119</v>
      </c>
      <c r="F50" s="11" t="s">
        <v>31</v>
      </c>
      <c r="G50" s="11" t="s">
        <v>120</v>
      </c>
      <c r="H50" s="11" t="s">
        <v>81</v>
      </c>
      <c r="I50" s="14" t="s">
        <v>17</v>
      </c>
      <c r="J50" s="11" t="s">
        <v>121</v>
      </c>
    </row>
    <row r="51" spans="1:10" ht="60" x14ac:dyDescent="0.25">
      <c r="A51" s="24">
        <v>52</v>
      </c>
      <c r="B51" s="25" t="s">
        <v>122</v>
      </c>
      <c r="C51" s="26" t="s">
        <v>23</v>
      </c>
      <c r="D51" s="10" t="s">
        <v>123</v>
      </c>
      <c r="E51" s="11" t="s">
        <v>119</v>
      </c>
      <c r="F51" s="11" t="s">
        <v>31</v>
      </c>
      <c r="G51" s="11" t="s">
        <v>120</v>
      </c>
      <c r="H51" s="11" t="s">
        <v>81</v>
      </c>
      <c r="I51" s="14" t="s">
        <v>20</v>
      </c>
      <c r="J51" s="11" t="s">
        <v>21</v>
      </c>
    </row>
    <row r="52" spans="1:10" ht="36" x14ac:dyDescent="0.25">
      <c r="A52" s="7">
        <v>53</v>
      </c>
      <c r="B52" s="8" t="s">
        <v>124</v>
      </c>
      <c r="C52" s="9" t="s">
        <v>23</v>
      </c>
      <c r="D52" s="10" t="s">
        <v>30</v>
      </c>
      <c r="E52" s="11" t="s">
        <v>23</v>
      </c>
      <c r="F52" s="11" t="s">
        <v>31</v>
      </c>
      <c r="G52" s="11" t="s">
        <v>26</v>
      </c>
      <c r="H52" s="11" t="s">
        <v>81</v>
      </c>
      <c r="I52" s="13" t="s">
        <v>17</v>
      </c>
      <c r="J52" s="11" t="s">
        <v>121</v>
      </c>
    </row>
    <row r="53" spans="1:10" ht="60" x14ac:dyDescent="0.25">
      <c r="A53" s="7">
        <v>54</v>
      </c>
      <c r="B53" s="8" t="s">
        <v>125</v>
      </c>
      <c r="C53" s="9" t="s">
        <v>79</v>
      </c>
      <c r="D53" s="10" t="s">
        <v>30</v>
      </c>
      <c r="E53" s="11" t="s">
        <v>23</v>
      </c>
      <c r="F53" s="11" t="s">
        <v>31</v>
      </c>
      <c r="G53" s="11" t="s">
        <v>26</v>
      </c>
      <c r="H53" s="11" t="s">
        <v>81</v>
      </c>
      <c r="I53" s="14" t="s">
        <v>20</v>
      </c>
      <c r="J53" s="11" t="s">
        <v>21</v>
      </c>
    </row>
    <row r="54" spans="1:10" ht="24" x14ac:dyDescent="0.25">
      <c r="A54" s="7">
        <v>55</v>
      </c>
      <c r="B54" s="8" t="s">
        <v>126</v>
      </c>
      <c r="C54" s="9" t="s">
        <v>79</v>
      </c>
      <c r="D54" s="10" t="s">
        <v>30</v>
      </c>
      <c r="E54" s="11" t="s">
        <v>23</v>
      </c>
      <c r="F54" s="11" t="s">
        <v>31</v>
      </c>
      <c r="G54" s="11" t="s">
        <v>26</v>
      </c>
      <c r="H54" s="11" t="s">
        <v>81</v>
      </c>
      <c r="I54" s="14" t="s">
        <v>20</v>
      </c>
      <c r="J54" s="11" t="s">
        <v>21</v>
      </c>
    </row>
    <row r="55" spans="1:10" ht="36" x14ac:dyDescent="0.25">
      <c r="A55" s="7">
        <v>56</v>
      </c>
      <c r="B55" s="8" t="s">
        <v>127</v>
      </c>
      <c r="C55" s="9" t="s">
        <v>23</v>
      </c>
      <c r="D55" s="10" t="s">
        <v>30</v>
      </c>
      <c r="E55" s="11" t="s">
        <v>59</v>
      </c>
      <c r="F55" s="11" t="s">
        <v>25</v>
      </c>
      <c r="G55" s="11" t="s">
        <v>26</v>
      </c>
      <c r="H55" s="11" t="s">
        <v>81</v>
      </c>
      <c r="I55" s="12" t="s">
        <v>17</v>
      </c>
      <c r="J55" s="11" t="s">
        <v>27</v>
      </c>
    </row>
    <row r="56" spans="1:10" ht="48" x14ac:dyDescent="0.25">
      <c r="A56" s="7">
        <v>57</v>
      </c>
      <c r="B56" s="8" t="s">
        <v>93</v>
      </c>
      <c r="C56" s="9" t="s">
        <v>23</v>
      </c>
      <c r="D56" s="10" t="s">
        <v>24</v>
      </c>
      <c r="E56" s="11" t="s">
        <v>23</v>
      </c>
      <c r="F56" s="11" t="s">
        <v>39</v>
      </c>
      <c r="G56" s="11" t="s">
        <v>26</v>
      </c>
      <c r="H56" s="11" t="s">
        <v>81</v>
      </c>
      <c r="I56" s="14" t="s">
        <v>17</v>
      </c>
      <c r="J56" s="11" t="s">
        <v>27</v>
      </c>
    </row>
    <row r="57" spans="1:10" ht="36" x14ac:dyDescent="0.25">
      <c r="A57" s="7">
        <v>58</v>
      </c>
      <c r="B57" s="8" t="s">
        <v>128</v>
      </c>
      <c r="C57" s="9" t="s">
        <v>23</v>
      </c>
      <c r="D57" s="10" t="s">
        <v>24</v>
      </c>
      <c r="E57" s="11" t="s">
        <v>74</v>
      </c>
      <c r="F57" s="11" t="s">
        <v>39</v>
      </c>
      <c r="G57" s="11" t="s">
        <v>26</v>
      </c>
      <c r="H57" s="11" t="s">
        <v>81</v>
      </c>
      <c r="I57" s="14" t="s">
        <v>17</v>
      </c>
      <c r="J57" s="11" t="s">
        <v>27</v>
      </c>
    </row>
    <row r="58" spans="1:10" ht="24" x14ac:dyDescent="0.25">
      <c r="A58" s="7">
        <v>59</v>
      </c>
      <c r="B58" s="8" t="s">
        <v>129</v>
      </c>
      <c r="C58" s="9" t="s">
        <v>23</v>
      </c>
      <c r="D58" s="10" t="s">
        <v>58</v>
      </c>
      <c r="E58" s="11" t="s">
        <v>13</v>
      </c>
      <c r="F58" s="11" t="s">
        <v>31</v>
      </c>
      <c r="G58" s="11" t="s">
        <v>32</v>
      </c>
      <c r="H58" s="11" t="s">
        <v>81</v>
      </c>
      <c r="I58" s="14" t="s">
        <v>17</v>
      </c>
      <c r="J58" s="11" t="s">
        <v>130</v>
      </c>
    </row>
    <row r="59" spans="1:10" x14ac:dyDescent="0.25">
      <c r="A59" s="7">
        <v>60</v>
      </c>
      <c r="B59" s="8" t="s">
        <v>131</v>
      </c>
      <c r="C59" s="9" t="s">
        <v>23</v>
      </c>
      <c r="D59" s="10" t="s">
        <v>65</v>
      </c>
      <c r="E59" s="11" t="s">
        <v>132</v>
      </c>
      <c r="F59" s="11" t="s">
        <v>39</v>
      </c>
      <c r="G59" s="11" t="s">
        <v>26</v>
      </c>
      <c r="H59" s="11" t="s">
        <v>81</v>
      </c>
      <c r="I59" s="14" t="s">
        <v>20</v>
      </c>
      <c r="J59" s="11" t="s">
        <v>21</v>
      </c>
    </row>
    <row r="60" spans="1:10" x14ac:dyDescent="0.25">
      <c r="A60" s="7">
        <v>61</v>
      </c>
      <c r="B60" s="8" t="s">
        <v>133</v>
      </c>
      <c r="C60" s="9" t="s">
        <v>23</v>
      </c>
      <c r="D60" s="10" t="s">
        <v>65</v>
      </c>
      <c r="E60" s="11" t="s">
        <v>23</v>
      </c>
      <c r="F60" s="11" t="s">
        <v>39</v>
      </c>
      <c r="G60" s="11" t="s">
        <v>26</v>
      </c>
      <c r="H60" s="11" t="s">
        <v>81</v>
      </c>
      <c r="I60" s="14" t="s">
        <v>17</v>
      </c>
      <c r="J60" s="11" t="s">
        <v>99</v>
      </c>
    </row>
    <row r="61" spans="1:10" ht="36" x14ac:dyDescent="0.25">
      <c r="A61" s="7">
        <v>62</v>
      </c>
      <c r="B61" s="8" t="s">
        <v>134</v>
      </c>
      <c r="C61" s="9" t="s">
        <v>23</v>
      </c>
      <c r="D61" s="10" t="s">
        <v>65</v>
      </c>
      <c r="E61" s="11" t="s">
        <v>23</v>
      </c>
      <c r="F61" s="11" t="s">
        <v>39</v>
      </c>
      <c r="G61" s="11" t="s">
        <v>26</v>
      </c>
      <c r="H61" s="11" t="s">
        <v>81</v>
      </c>
      <c r="I61" s="14" t="s">
        <v>17</v>
      </c>
      <c r="J61" s="11" t="s">
        <v>99</v>
      </c>
    </row>
    <row r="62" spans="1:10" ht="36" x14ac:dyDescent="0.25">
      <c r="A62" s="7">
        <v>63</v>
      </c>
      <c r="B62" s="8" t="s">
        <v>135</v>
      </c>
      <c r="C62" s="9" t="s">
        <v>23</v>
      </c>
      <c r="D62" s="10" t="s">
        <v>65</v>
      </c>
      <c r="E62" s="11" t="s">
        <v>23</v>
      </c>
      <c r="F62" s="11" t="s">
        <v>39</v>
      </c>
      <c r="G62" s="11" t="s">
        <v>26</v>
      </c>
      <c r="H62" s="11" t="s">
        <v>81</v>
      </c>
      <c r="I62" s="14" t="s">
        <v>17</v>
      </c>
      <c r="J62" s="11" t="s">
        <v>99</v>
      </c>
    </row>
    <row r="63" spans="1:10" ht="36" x14ac:dyDescent="0.25">
      <c r="A63" s="7">
        <v>64</v>
      </c>
      <c r="B63" s="8" t="s">
        <v>136</v>
      </c>
      <c r="C63" s="9" t="s">
        <v>23</v>
      </c>
      <c r="D63" s="10" t="s">
        <v>58</v>
      </c>
      <c r="E63" s="11" t="s">
        <v>74</v>
      </c>
      <c r="F63" s="11" t="s">
        <v>31</v>
      </c>
      <c r="G63" s="11" t="s">
        <v>26</v>
      </c>
      <c r="H63" s="11" t="s">
        <v>81</v>
      </c>
      <c r="I63" s="13" t="s">
        <v>17</v>
      </c>
      <c r="J63" s="11" t="s">
        <v>137</v>
      </c>
    </row>
    <row r="64" spans="1:10" ht="24" x14ac:dyDescent="0.25">
      <c r="A64" s="7">
        <v>65</v>
      </c>
      <c r="B64" s="8" t="s">
        <v>138</v>
      </c>
      <c r="C64" s="9" t="s">
        <v>79</v>
      </c>
      <c r="D64" s="10" t="s">
        <v>30</v>
      </c>
      <c r="E64" s="11" t="s">
        <v>13</v>
      </c>
      <c r="F64" s="11" t="s">
        <v>39</v>
      </c>
      <c r="G64" s="11" t="s">
        <v>32</v>
      </c>
      <c r="H64" s="11" t="s">
        <v>81</v>
      </c>
      <c r="I64" s="14" t="s">
        <v>20</v>
      </c>
      <c r="J64" s="11" t="s">
        <v>21</v>
      </c>
    </row>
    <row r="65" spans="1:10" ht="36" x14ac:dyDescent="0.25">
      <c r="A65" s="7">
        <v>66</v>
      </c>
      <c r="B65" s="8" t="s">
        <v>139</v>
      </c>
      <c r="C65" s="9" t="s">
        <v>79</v>
      </c>
      <c r="D65" s="10" t="s">
        <v>80</v>
      </c>
      <c r="E65" s="11" t="s">
        <v>23</v>
      </c>
      <c r="F65" s="11" t="s">
        <v>39</v>
      </c>
      <c r="G65" s="11" t="s">
        <v>32</v>
      </c>
      <c r="H65" s="11" t="s">
        <v>81</v>
      </c>
      <c r="I65" s="14" t="s">
        <v>20</v>
      </c>
      <c r="J65" s="11" t="s">
        <v>21</v>
      </c>
    </row>
    <row r="66" spans="1:10" ht="48" x14ac:dyDescent="0.25">
      <c r="A66" s="7">
        <v>68</v>
      </c>
      <c r="B66" s="8" t="s">
        <v>140</v>
      </c>
      <c r="C66" s="9" t="s">
        <v>62</v>
      </c>
      <c r="D66" s="10" t="s">
        <v>58</v>
      </c>
      <c r="E66" s="11" t="s">
        <v>13</v>
      </c>
      <c r="F66" s="11" t="s">
        <v>31</v>
      </c>
      <c r="G66" s="11" t="s">
        <v>32</v>
      </c>
      <c r="H66" s="11" t="s">
        <v>81</v>
      </c>
      <c r="I66" s="14" t="s">
        <v>17</v>
      </c>
      <c r="J66" s="11" t="s">
        <v>130</v>
      </c>
    </row>
    <row r="67" spans="1:10" ht="24" x14ac:dyDescent="0.25">
      <c r="A67" s="7">
        <v>69</v>
      </c>
      <c r="B67" s="8" t="s">
        <v>141</v>
      </c>
      <c r="C67" s="9" t="s">
        <v>38</v>
      </c>
      <c r="D67" s="10" t="s">
        <v>103</v>
      </c>
      <c r="E67" s="11" t="s">
        <v>13</v>
      </c>
      <c r="F67" s="11" t="s">
        <v>31</v>
      </c>
      <c r="G67" s="11" t="s">
        <v>32</v>
      </c>
      <c r="H67" s="14" t="s">
        <v>81</v>
      </c>
      <c r="I67" s="15" t="s">
        <v>17</v>
      </c>
      <c r="J67" s="11" t="s">
        <v>142</v>
      </c>
    </row>
    <row r="68" spans="1:10" ht="36" x14ac:dyDescent="0.25">
      <c r="A68" s="7">
        <v>70</v>
      </c>
      <c r="B68" s="8" t="s">
        <v>143</v>
      </c>
      <c r="C68" s="9" t="s">
        <v>23</v>
      </c>
      <c r="D68" s="10" t="s">
        <v>65</v>
      </c>
      <c r="E68" s="11" t="s">
        <v>23</v>
      </c>
      <c r="F68" s="11" t="s">
        <v>39</v>
      </c>
      <c r="G68" s="11" t="s">
        <v>26</v>
      </c>
      <c r="H68" s="11" t="s">
        <v>81</v>
      </c>
      <c r="I68" s="14" t="s">
        <v>17</v>
      </c>
      <c r="J68" s="11" t="s">
        <v>99</v>
      </c>
    </row>
    <row r="69" spans="1:10" ht="36" x14ac:dyDescent="0.25">
      <c r="A69" s="7">
        <v>71</v>
      </c>
      <c r="B69" s="8" t="s">
        <v>144</v>
      </c>
      <c r="C69" s="16" t="s">
        <v>43</v>
      </c>
      <c r="D69" s="10" t="s">
        <v>65</v>
      </c>
      <c r="E69" s="11" t="s">
        <v>13</v>
      </c>
      <c r="F69" s="11" t="s">
        <v>39</v>
      </c>
      <c r="G69" s="11" t="s">
        <v>32</v>
      </c>
      <c r="H69" s="11" t="s">
        <v>145</v>
      </c>
      <c r="I69" s="15" t="s">
        <v>17</v>
      </c>
      <c r="J69" s="11" t="s">
        <v>146</v>
      </c>
    </row>
    <row r="70" spans="1:10" ht="24" x14ac:dyDescent="0.25">
      <c r="A70" s="7">
        <v>72</v>
      </c>
      <c r="B70" s="9" t="s">
        <v>147</v>
      </c>
      <c r="C70" s="8" t="s">
        <v>62</v>
      </c>
      <c r="D70" s="10" t="s">
        <v>58</v>
      </c>
      <c r="E70" s="11" t="s">
        <v>13</v>
      </c>
      <c r="F70" s="11" t="s">
        <v>31</v>
      </c>
      <c r="G70" s="11" t="s">
        <v>32</v>
      </c>
      <c r="H70" s="11" t="s">
        <v>145</v>
      </c>
      <c r="I70" s="14" t="s">
        <v>17</v>
      </c>
      <c r="J70" s="11" t="s">
        <v>130</v>
      </c>
    </row>
    <row r="71" spans="1:10" ht="24" x14ac:dyDescent="0.25">
      <c r="A71" s="7">
        <v>73</v>
      </c>
      <c r="B71" s="8" t="s">
        <v>148</v>
      </c>
      <c r="C71" s="17" t="s">
        <v>53</v>
      </c>
      <c r="D71" s="10" t="s">
        <v>30</v>
      </c>
      <c r="E71" s="11" t="s">
        <v>13</v>
      </c>
      <c r="F71" s="11" t="s">
        <v>31</v>
      </c>
      <c r="G71" s="11" t="s">
        <v>32</v>
      </c>
      <c r="H71" s="11" t="s">
        <v>145</v>
      </c>
      <c r="I71" s="12" t="s">
        <v>17</v>
      </c>
      <c r="J71" s="11" t="s">
        <v>54</v>
      </c>
    </row>
    <row r="72" spans="1:10" ht="24" x14ac:dyDescent="0.25">
      <c r="A72" s="7">
        <v>74</v>
      </c>
      <c r="B72" s="8" t="s">
        <v>149</v>
      </c>
      <c r="C72" s="9" t="s">
        <v>29</v>
      </c>
      <c r="D72" s="10" t="s">
        <v>30</v>
      </c>
      <c r="E72" s="11" t="s">
        <v>13</v>
      </c>
      <c r="F72" s="11" t="s">
        <v>31</v>
      </c>
      <c r="G72" s="11" t="s">
        <v>32</v>
      </c>
      <c r="H72" s="11" t="s">
        <v>145</v>
      </c>
      <c r="I72" s="23" t="s">
        <v>17</v>
      </c>
      <c r="J72" s="11" t="s">
        <v>51</v>
      </c>
    </row>
    <row r="73" spans="1:10" ht="84" x14ac:dyDescent="0.25">
      <c r="A73" s="7">
        <v>75</v>
      </c>
      <c r="B73" s="8" t="s">
        <v>150</v>
      </c>
      <c r="C73" s="9" t="s">
        <v>53</v>
      </c>
      <c r="D73" s="10" t="s">
        <v>30</v>
      </c>
      <c r="E73" s="11" t="s">
        <v>23</v>
      </c>
      <c r="F73" s="11" t="s">
        <v>31</v>
      </c>
      <c r="G73" s="11" t="s">
        <v>32</v>
      </c>
      <c r="H73" s="11" t="s">
        <v>145</v>
      </c>
      <c r="I73" s="14" t="s">
        <v>17</v>
      </c>
      <c r="J73" s="11" t="s">
        <v>151</v>
      </c>
    </row>
    <row r="74" spans="1:10" ht="48" x14ac:dyDescent="0.25">
      <c r="A74" s="7">
        <v>76</v>
      </c>
      <c r="B74" s="8" t="s">
        <v>152</v>
      </c>
      <c r="C74" s="9" t="s">
        <v>53</v>
      </c>
      <c r="D74" s="10" t="s">
        <v>30</v>
      </c>
      <c r="E74" s="11" t="s">
        <v>13</v>
      </c>
      <c r="F74" s="11" t="s">
        <v>31</v>
      </c>
      <c r="G74" s="11" t="s">
        <v>15</v>
      </c>
      <c r="H74" s="11" t="s">
        <v>145</v>
      </c>
      <c r="I74" s="14" t="s">
        <v>17</v>
      </c>
      <c r="J74" s="11" t="s">
        <v>151</v>
      </c>
    </row>
    <row r="75" spans="1:10" ht="60" x14ac:dyDescent="0.25">
      <c r="A75" s="7">
        <v>77</v>
      </c>
      <c r="B75" s="8" t="s">
        <v>153</v>
      </c>
      <c r="C75" s="16" t="s">
        <v>53</v>
      </c>
      <c r="D75" s="10" t="s">
        <v>30</v>
      </c>
      <c r="E75" s="11" t="s">
        <v>13</v>
      </c>
      <c r="F75" s="11" t="s">
        <v>31</v>
      </c>
      <c r="G75" s="11" t="s">
        <v>32</v>
      </c>
      <c r="H75" s="11" t="s">
        <v>145</v>
      </c>
      <c r="I75" s="14" t="s">
        <v>17</v>
      </c>
      <c r="J75" s="11" t="s">
        <v>54</v>
      </c>
    </row>
    <row r="76" spans="1:10" ht="24" x14ac:dyDescent="0.25">
      <c r="A76" s="7">
        <v>78</v>
      </c>
      <c r="B76" s="9" t="s">
        <v>154</v>
      </c>
      <c r="C76" s="8" t="s">
        <v>43</v>
      </c>
      <c r="D76" s="10" t="s">
        <v>58</v>
      </c>
      <c r="E76" s="11" t="s">
        <v>13</v>
      </c>
      <c r="F76" s="11" t="s">
        <v>39</v>
      </c>
      <c r="G76" s="11" t="s">
        <v>26</v>
      </c>
      <c r="H76" s="11" t="s">
        <v>155</v>
      </c>
      <c r="I76" s="13" t="s">
        <v>20</v>
      </c>
      <c r="J76" s="11" t="s">
        <v>21</v>
      </c>
    </row>
    <row r="77" spans="1:10" ht="24" x14ac:dyDescent="0.25">
      <c r="A77" s="7">
        <v>79</v>
      </c>
      <c r="B77" s="8" t="s">
        <v>156</v>
      </c>
      <c r="C77" s="17" t="s">
        <v>29</v>
      </c>
      <c r="D77" s="10" t="s">
        <v>30</v>
      </c>
      <c r="E77" s="11" t="s">
        <v>13</v>
      </c>
      <c r="F77" s="11" t="s">
        <v>39</v>
      </c>
      <c r="G77" s="11" t="s">
        <v>32</v>
      </c>
      <c r="H77" s="11" t="s">
        <v>155</v>
      </c>
      <c r="I77" s="14" t="s">
        <v>17</v>
      </c>
      <c r="J77" s="11" t="s">
        <v>51</v>
      </c>
    </row>
    <row r="78" spans="1:10" ht="36" x14ac:dyDescent="0.25">
      <c r="A78" s="7">
        <v>80</v>
      </c>
      <c r="B78" s="8" t="s">
        <v>157</v>
      </c>
      <c r="C78" s="9" t="s">
        <v>11</v>
      </c>
      <c r="D78" s="10" t="s">
        <v>12</v>
      </c>
      <c r="E78" s="11" t="s">
        <v>13</v>
      </c>
      <c r="F78" s="11" t="s">
        <v>39</v>
      </c>
      <c r="G78" s="11" t="s">
        <v>15</v>
      </c>
      <c r="H78" s="11" t="s">
        <v>155</v>
      </c>
      <c r="I78" s="15" t="s">
        <v>17</v>
      </c>
      <c r="J78" s="11" t="s">
        <v>158</v>
      </c>
    </row>
    <row r="79" spans="1:10" ht="24" x14ac:dyDescent="0.25">
      <c r="A79" s="7">
        <v>81</v>
      </c>
      <c r="B79" s="8" t="s">
        <v>159</v>
      </c>
      <c r="C79" s="9" t="s">
        <v>53</v>
      </c>
      <c r="D79" s="10" t="s">
        <v>103</v>
      </c>
      <c r="E79" s="11" t="s">
        <v>13</v>
      </c>
      <c r="F79" s="11" t="s">
        <v>39</v>
      </c>
      <c r="G79" s="11" t="s">
        <v>15</v>
      </c>
      <c r="H79" s="11" t="s">
        <v>155</v>
      </c>
      <c r="I79" s="13" t="s">
        <v>17</v>
      </c>
      <c r="J79" s="11" t="s">
        <v>160</v>
      </c>
    </row>
    <row r="80" spans="1:10" ht="24" x14ac:dyDescent="0.25">
      <c r="A80" s="7">
        <v>82</v>
      </c>
      <c r="B80" s="8" t="s">
        <v>161</v>
      </c>
      <c r="C80" s="9" t="s">
        <v>23</v>
      </c>
      <c r="D80" s="10" t="s">
        <v>30</v>
      </c>
      <c r="E80" s="11" t="s">
        <v>23</v>
      </c>
      <c r="F80" s="11" t="s">
        <v>39</v>
      </c>
      <c r="G80" s="11" t="s">
        <v>26</v>
      </c>
      <c r="H80" s="11" t="s">
        <v>155</v>
      </c>
      <c r="I80" s="14" t="s">
        <v>17</v>
      </c>
      <c r="J80" s="11" t="s">
        <v>101</v>
      </c>
    </row>
    <row r="81" spans="1:10" ht="24" x14ac:dyDescent="0.25">
      <c r="A81" s="7">
        <v>83</v>
      </c>
      <c r="B81" s="8" t="s">
        <v>162</v>
      </c>
      <c r="C81" s="9" t="s">
        <v>56</v>
      </c>
      <c r="D81" s="10" t="s">
        <v>65</v>
      </c>
      <c r="E81" s="11" t="s">
        <v>23</v>
      </c>
      <c r="F81" s="11" t="s">
        <v>39</v>
      </c>
      <c r="G81" s="11" t="s">
        <v>32</v>
      </c>
      <c r="H81" s="11" t="s">
        <v>155</v>
      </c>
      <c r="I81" s="12" t="s">
        <v>20</v>
      </c>
      <c r="J81" s="11" t="s">
        <v>21</v>
      </c>
    </row>
    <row r="82" spans="1:10" ht="24" x14ac:dyDescent="0.25">
      <c r="A82" s="7">
        <v>84</v>
      </c>
      <c r="B82" s="8" t="s">
        <v>163</v>
      </c>
      <c r="C82" s="9" t="s">
        <v>11</v>
      </c>
      <c r="D82" s="10" t="s">
        <v>12</v>
      </c>
      <c r="E82" s="11" t="s">
        <v>23</v>
      </c>
      <c r="F82" s="11" t="s">
        <v>164</v>
      </c>
      <c r="G82" s="11" t="s">
        <v>15</v>
      </c>
      <c r="H82" s="11" t="s">
        <v>155</v>
      </c>
      <c r="I82" s="12" t="s">
        <v>20</v>
      </c>
      <c r="J82" s="11" t="s">
        <v>21</v>
      </c>
    </row>
    <row r="83" spans="1:10" ht="24" x14ac:dyDescent="0.25">
      <c r="A83" s="7">
        <v>85</v>
      </c>
      <c r="B83" s="8" t="s">
        <v>165</v>
      </c>
      <c r="C83" s="9" t="s">
        <v>11</v>
      </c>
      <c r="D83" s="10" t="s">
        <v>12</v>
      </c>
      <c r="E83" s="11" t="s">
        <v>23</v>
      </c>
      <c r="F83" s="11" t="s">
        <v>14</v>
      </c>
      <c r="G83" s="11" t="s">
        <v>26</v>
      </c>
      <c r="H83" s="11" t="s">
        <v>155</v>
      </c>
      <c r="I83" s="13" t="s">
        <v>17</v>
      </c>
      <c r="J83" s="11" t="s">
        <v>18</v>
      </c>
    </row>
    <row r="84" spans="1:10" ht="24" x14ac:dyDescent="0.25">
      <c r="A84" s="7">
        <v>86</v>
      </c>
      <c r="B84" s="8" t="s">
        <v>166</v>
      </c>
      <c r="C84" s="9" t="s">
        <v>38</v>
      </c>
      <c r="D84" s="10" t="s">
        <v>103</v>
      </c>
      <c r="E84" s="11" t="s">
        <v>13</v>
      </c>
      <c r="F84" s="11" t="s">
        <v>31</v>
      </c>
      <c r="G84" s="11" t="s">
        <v>32</v>
      </c>
      <c r="H84" s="14" t="s">
        <v>155</v>
      </c>
      <c r="I84" s="14" t="s">
        <v>17</v>
      </c>
      <c r="J84" s="11" t="s">
        <v>142</v>
      </c>
    </row>
    <row r="85" spans="1:10" ht="24" x14ac:dyDescent="0.25">
      <c r="A85" s="7">
        <v>87</v>
      </c>
      <c r="B85" s="8" t="s">
        <v>167</v>
      </c>
      <c r="C85" s="9" t="s">
        <v>11</v>
      </c>
      <c r="D85" s="10" t="s">
        <v>58</v>
      </c>
      <c r="E85" s="11" t="s">
        <v>13</v>
      </c>
      <c r="F85" s="11" t="s">
        <v>39</v>
      </c>
      <c r="G85" s="11" t="s">
        <v>32</v>
      </c>
      <c r="H85" s="11" t="s">
        <v>155</v>
      </c>
      <c r="I85" s="15" t="s">
        <v>20</v>
      </c>
      <c r="J85" s="11" t="s">
        <v>21</v>
      </c>
    </row>
    <row r="86" spans="1:10" ht="24" x14ac:dyDescent="0.25">
      <c r="A86" s="7">
        <v>88</v>
      </c>
      <c r="B86" s="8" t="s">
        <v>168</v>
      </c>
      <c r="C86" s="9" t="s">
        <v>53</v>
      </c>
      <c r="D86" s="10" t="s">
        <v>30</v>
      </c>
      <c r="E86" s="11" t="s">
        <v>13</v>
      </c>
      <c r="F86" s="11" t="s">
        <v>31</v>
      </c>
      <c r="G86" s="11" t="s">
        <v>15</v>
      </c>
      <c r="H86" s="11" t="s">
        <v>155</v>
      </c>
      <c r="I86" s="14" t="s">
        <v>17</v>
      </c>
      <c r="J86" s="11" t="s">
        <v>160</v>
      </c>
    </row>
    <row r="87" spans="1:10" ht="24" x14ac:dyDescent="0.25">
      <c r="A87" s="7">
        <v>89</v>
      </c>
      <c r="B87" s="8" t="s">
        <v>169</v>
      </c>
      <c r="C87" s="9" t="s">
        <v>11</v>
      </c>
      <c r="D87" s="10" t="s">
        <v>12</v>
      </c>
      <c r="E87" s="11" t="s">
        <v>13</v>
      </c>
      <c r="F87" s="11" t="s">
        <v>31</v>
      </c>
      <c r="G87" s="11" t="s">
        <v>15</v>
      </c>
      <c r="H87" s="11" t="s">
        <v>155</v>
      </c>
      <c r="I87" s="13" t="s">
        <v>17</v>
      </c>
      <c r="J87" s="11" t="s">
        <v>158</v>
      </c>
    </row>
    <row r="88" spans="1:10" ht="24" x14ac:dyDescent="0.25">
      <c r="A88" s="7">
        <v>90</v>
      </c>
      <c r="B88" s="8" t="s">
        <v>170</v>
      </c>
      <c r="C88" s="9" t="s">
        <v>79</v>
      </c>
      <c r="D88" s="10" t="s">
        <v>80</v>
      </c>
      <c r="E88" s="11" t="s">
        <v>13</v>
      </c>
      <c r="F88" s="11" t="s">
        <v>31</v>
      </c>
      <c r="G88" s="11" t="s">
        <v>32</v>
      </c>
      <c r="H88" s="11" t="s">
        <v>155</v>
      </c>
      <c r="I88" s="14" t="s">
        <v>20</v>
      </c>
      <c r="J88" s="11" t="s">
        <v>21</v>
      </c>
    </row>
    <row r="89" spans="1:10" ht="24" x14ac:dyDescent="0.25">
      <c r="A89" s="7">
        <v>91</v>
      </c>
      <c r="B89" s="8" t="s">
        <v>171</v>
      </c>
      <c r="C89" s="9" t="s">
        <v>11</v>
      </c>
      <c r="D89" s="10" t="s">
        <v>12</v>
      </c>
      <c r="E89" s="11" t="s">
        <v>23</v>
      </c>
      <c r="F89" s="11" t="s">
        <v>14</v>
      </c>
      <c r="G89" s="11" t="s">
        <v>26</v>
      </c>
      <c r="H89" s="11" t="s">
        <v>155</v>
      </c>
      <c r="I89" s="15" t="s">
        <v>17</v>
      </c>
      <c r="J89" s="11" t="s">
        <v>18</v>
      </c>
    </row>
    <row r="90" spans="1:10" ht="24" x14ac:dyDescent="0.25">
      <c r="A90" s="7">
        <v>92</v>
      </c>
      <c r="B90" s="8" t="s">
        <v>172</v>
      </c>
      <c r="C90" s="9" t="s">
        <v>62</v>
      </c>
      <c r="D90" s="10" t="s">
        <v>58</v>
      </c>
      <c r="E90" s="11" t="s">
        <v>13</v>
      </c>
      <c r="F90" s="11" t="s">
        <v>31</v>
      </c>
      <c r="G90" s="11" t="s">
        <v>26</v>
      </c>
      <c r="H90" s="11" t="s">
        <v>155</v>
      </c>
      <c r="I90" s="14" t="s">
        <v>17</v>
      </c>
      <c r="J90" s="11" t="s">
        <v>173</v>
      </c>
    </row>
    <row r="91" spans="1:10" ht="24" x14ac:dyDescent="0.25">
      <c r="A91" s="7">
        <v>93</v>
      </c>
      <c r="B91" s="8" t="s">
        <v>174</v>
      </c>
      <c r="C91" s="9" t="s">
        <v>11</v>
      </c>
      <c r="D91" s="10" t="s">
        <v>12</v>
      </c>
      <c r="E91" s="11" t="s">
        <v>13</v>
      </c>
      <c r="F91" s="11" t="s">
        <v>164</v>
      </c>
      <c r="G91" s="11" t="s">
        <v>15</v>
      </c>
      <c r="H91" s="11" t="s">
        <v>155</v>
      </c>
      <c r="I91" s="15" t="s">
        <v>17</v>
      </c>
      <c r="J91" s="11" t="s">
        <v>158</v>
      </c>
    </row>
    <row r="92" spans="1:10" ht="24" x14ac:dyDescent="0.25">
      <c r="A92" s="7">
        <v>94</v>
      </c>
      <c r="B92" s="8" t="s">
        <v>175</v>
      </c>
      <c r="C92" s="16" t="s">
        <v>56</v>
      </c>
      <c r="D92" s="10" t="s">
        <v>58</v>
      </c>
      <c r="E92" s="11" t="s">
        <v>13</v>
      </c>
      <c r="F92" s="11" t="s">
        <v>31</v>
      </c>
      <c r="G92" s="11" t="s">
        <v>32</v>
      </c>
      <c r="H92" s="11" t="s">
        <v>155</v>
      </c>
      <c r="I92" s="13" t="s">
        <v>20</v>
      </c>
      <c r="J92" s="11" t="s">
        <v>21</v>
      </c>
    </row>
    <row r="93" spans="1:10" ht="24" x14ac:dyDescent="0.25">
      <c r="A93" s="7">
        <v>95</v>
      </c>
      <c r="B93" s="9" t="s">
        <v>176</v>
      </c>
      <c r="C93" s="8" t="s">
        <v>73</v>
      </c>
      <c r="D93" s="10" t="s">
        <v>30</v>
      </c>
      <c r="E93" s="11" t="s">
        <v>74</v>
      </c>
      <c r="F93" s="11" t="s">
        <v>31</v>
      </c>
      <c r="G93" s="11" t="s">
        <v>32</v>
      </c>
      <c r="H93" s="11" t="s">
        <v>155</v>
      </c>
      <c r="I93" s="14" t="s">
        <v>17</v>
      </c>
      <c r="J93" s="11" t="s">
        <v>75</v>
      </c>
    </row>
    <row r="94" spans="1:10" ht="24" x14ac:dyDescent="0.25">
      <c r="A94" s="7">
        <v>96</v>
      </c>
      <c r="B94" s="8" t="s">
        <v>177</v>
      </c>
      <c r="C94" s="17" t="s">
        <v>11</v>
      </c>
      <c r="D94" s="10" t="s">
        <v>12</v>
      </c>
      <c r="E94" s="11" t="s">
        <v>13</v>
      </c>
      <c r="F94" s="11" t="s">
        <v>14</v>
      </c>
      <c r="G94" s="11" t="s">
        <v>32</v>
      </c>
      <c r="H94" s="11" t="s">
        <v>155</v>
      </c>
      <c r="I94" s="15" t="s">
        <v>20</v>
      </c>
      <c r="J94" s="11" t="s">
        <v>21</v>
      </c>
    </row>
    <row r="95" spans="1:10" ht="24" x14ac:dyDescent="0.25">
      <c r="A95" s="7">
        <v>97</v>
      </c>
      <c r="B95" s="8" t="s">
        <v>178</v>
      </c>
      <c r="C95" s="9" t="s">
        <v>73</v>
      </c>
      <c r="D95" s="10" t="s">
        <v>30</v>
      </c>
      <c r="E95" s="11" t="s">
        <v>74</v>
      </c>
      <c r="F95" s="11" t="s">
        <v>31</v>
      </c>
      <c r="G95" s="11" t="s">
        <v>15</v>
      </c>
      <c r="H95" s="11" t="s">
        <v>155</v>
      </c>
      <c r="I95" s="14" t="s">
        <v>17</v>
      </c>
      <c r="J95" s="11" t="s">
        <v>179</v>
      </c>
    </row>
    <row r="96" spans="1:10" ht="24" x14ac:dyDescent="0.25">
      <c r="A96" s="7">
        <v>98</v>
      </c>
      <c r="B96" s="8" t="s">
        <v>180</v>
      </c>
      <c r="C96" s="9" t="s">
        <v>56</v>
      </c>
      <c r="D96" s="10" t="s">
        <v>65</v>
      </c>
      <c r="E96" s="11" t="s">
        <v>13</v>
      </c>
      <c r="F96" s="11" t="s">
        <v>164</v>
      </c>
      <c r="G96" s="11" t="s">
        <v>32</v>
      </c>
      <c r="H96" s="11" t="s">
        <v>155</v>
      </c>
      <c r="I96" s="15" t="s">
        <v>20</v>
      </c>
      <c r="J96" s="11" t="s">
        <v>21</v>
      </c>
    </row>
    <row r="97" spans="1:10" ht="24" x14ac:dyDescent="0.25">
      <c r="A97" s="7">
        <v>99</v>
      </c>
      <c r="B97" s="8" t="s">
        <v>181</v>
      </c>
      <c r="C97" s="9" t="s">
        <v>62</v>
      </c>
      <c r="D97" s="10" t="s">
        <v>103</v>
      </c>
      <c r="E97" s="11" t="s">
        <v>59</v>
      </c>
      <c r="F97" s="11" t="s">
        <v>31</v>
      </c>
      <c r="G97" s="11" t="s">
        <v>32</v>
      </c>
      <c r="H97" s="11" t="s">
        <v>155</v>
      </c>
      <c r="I97" s="14" t="s">
        <v>17</v>
      </c>
      <c r="J97" s="11" t="s">
        <v>69</v>
      </c>
    </row>
    <row r="98" spans="1:10" ht="24" x14ac:dyDescent="0.25">
      <c r="A98" s="7">
        <v>100</v>
      </c>
      <c r="B98" s="8" t="s">
        <v>182</v>
      </c>
      <c r="C98" s="9" t="s">
        <v>23</v>
      </c>
      <c r="D98" s="10" t="s">
        <v>49</v>
      </c>
      <c r="E98" s="11" t="s">
        <v>23</v>
      </c>
      <c r="F98" s="11" t="s">
        <v>39</v>
      </c>
      <c r="G98" s="11" t="s">
        <v>26</v>
      </c>
      <c r="H98" s="11" t="s">
        <v>155</v>
      </c>
      <c r="I98" s="12" t="s">
        <v>17</v>
      </c>
      <c r="J98" s="11" t="s">
        <v>101</v>
      </c>
    </row>
    <row r="99" spans="1:10" ht="24" x14ac:dyDescent="0.25">
      <c r="A99" s="7">
        <v>101</v>
      </c>
      <c r="B99" s="8" t="s">
        <v>183</v>
      </c>
      <c r="C99" s="9" t="s">
        <v>29</v>
      </c>
      <c r="D99" s="10" t="s">
        <v>24</v>
      </c>
      <c r="E99" s="11" t="s">
        <v>13</v>
      </c>
      <c r="F99" s="11" t="s">
        <v>39</v>
      </c>
      <c r="G99" s="11" t="s">
        <v>15</v>
      </c>
      <c r="H99" s="11" t="s">
        <v>155</v>
      </c>
      <c r="I99" s="12" t="s">
        <v>17</v>
      </c>
      <c r="J99" s="11" t="s">
        <v>51</v>
      </c>
    </row>
    <row r="100" spans="1:10" ht="36" x14ac:dyDescent="0.25">
      <c r="A100" s="7">
        <v>102</v>
      </c>
      <c r="B100" s="8" t="s">
        <v>184</v>
      </c>
      <c r="C100" s="9" t="s">
        <v>11</v>
      </c>
      <c r="D100" s="10" t="s">
        <v>12</v>
      </c>
      <c r="E100" s="11" t="s">
        <v>13</v>
      </c>
      <c r="F100" s="11" t="s">
        <v>14</v>
      </c>
      <c r="G100" s="11" t="s">
        <v>15</v>
      </c>
      <c r="H100" s="11" t="s">
        <v>155</v>
      </c>
      <c r="I100" s="12" t="s">
        <v>17</v>
      </c>
      <c r="J100" s="11" t="s">
        <v>158</v>
      </c>
    </row>
    <row r="101" spans="1:10" ht="30.75" customHeight="1" x14ac:dyDescent="0.25">
      <c r="A101" s="7">
        <v>103</v>
      </c>
      <c r="B101" s="8" t="s">
        <v>185</v>
      </c>
      <c r="C101" s="9" t="s">
        <v>11</v>
      </c>
      <c r="D101" s="10" t="s">
        <v>12</v>
      </c>
      <c r="E101" s="11" t="s">
        <v>13</v>
      </c>
      <c r="F101" s="11" t="s">
        <v>14</v>
      </c>
      <c r="G101" s="11" t="s">
        <v>26</v>
      </c>
      <c r="H101" s="11" t="s">
        <v>155</v>
      </c>
      <c r="I101" s="13" t="s">
        <v>20</v>
      </c>
      <c r="J101" s="11" t="s">
        <v>21</v>
      </c>
    </row>
    <row r="102" spans="1:10" ht="24" x14ac:dyDescent="0.25">
      <c r="A102" s="7">
        <v>104</v>
      </c>
      <c r="B102" s="8" t="s">
        <v>186</v>
      </c>
      <c r="C102" s="9" t="s">
        <v>29</v>
      </c>
      <c r="D102" s="10" t="s">
        <v>58</v>
      </c>
      <c r="E102" s="11" t="s">
        <v>13</v>
      </c>
      <c r="F102" s="11" t="s">
        <v>31</v>
      </c>
      <c r="G102" s="11" t="s">
        <v>32</v>
      </c>
      <c r="H102" s="11" t="s">
        <v>155</v>
      </c>
      <c r="I102" s="13" t="s">
        <v>17</v>
      </c>
      <c r="J102" s="11" t="s">
        <v>187</v>
      </c>
    </row>
    <row r="103" spans="1:10" ht="24" x14ac:dyDescent="0.25">
      <c r="A103" s="7">
        <v>105</v>
      </c>
      <c r="B103" s="8" t="s">
        <v>188</v>
      </c>
      <c r="C103" s="9" t="s">
        <v>73</v>
      </c>
      <c r="D103" s="10" t="s">
        <v>12</v>
      </c>
      <c r="E103" s="11" t="s">
        <v>74</v>
      </c>
      <c r="F103" s="11" t="s">
        <v>31</v>
      </c>
      <c r="G103" s="11" t="s">
        <v>32</v>
      </c>
      <c r="H103" s="11" t="s">
        <v>155</v>
      </c>
      <c r="I103" s="14" t="s">
        <v>17</v>
      </c>
      <c r="J103" s="11" t="s">
        <v>75</v>
      </c>
    </row>
    <row r="104" spans="1:10" ht="24" x14ac:dyDescent="0.25">
      <c r="A104" s="7">
        <v>106</v>
      </c>
      <c r="B104" s="8" t="s">
        <v>189</v>
      </c>
      <c r="C104" s="16" t="s">
        <v>56</v>
      </c>
      <c r="D104" s="10" t="s">
        <v>65</v>
      </c>
      <c r="E104" s="11" t="s">
        <v>23</v>
      </c>
      <c r="F104" s="11" t="s">
        <v>39</v>
      </c>
      <c r="G104" s="11" t="s">
        <v>26</v>
      </c>
      <c r="H104" s="11" t="s">
        <v>155</v>
      </c>
      <c r="I104" s="12" t="s">
        <v>20</v>
      </c>
      <c r="J104" s="11" t="s">
        <v>21</v>
      </c>
    </row>
    <row r="105" spans="1:10" ht="24" x14ac:dyDescent="0.25">
      <c r="A105" s="7">
        <v>107</v>
      </c>
      <c r="B105" s="9" t="s">
        <v>190</v>
      </c>
      <c r="C105" s="8" t="s">
        <v>56</v>
      </c>
      <c r="D105" s="10" t="s">
        <v>65</v>
      </c>
      <c r="E105" s="11" t="s">
        <v>23</v>
      </c>
      <c r="F105" s="11" t="s">
        <v>14</v>
      </c>
      <c r="G105" s="11" t="s">
        <v>15</v>
      </c>
      <c r="H105" s="11" t="s">
        <v>155</v>
      </c>
      <c r="I105" s="14" t="s">
        <v>20</v>
      </c>
      <c r="J105" s="11" t="s">
        <v>21</v>
      </c>
    </row>
    <row r="106" spans="1:10" ht="24" x14ac:dyDescent="0.25">
      <c r="A106" s="7">
        <v>108</v>
      </c>
      <c r="B106" s="9" t="s">
        <v>191</v>
      </c>
      <c r="C106" s="18" t="s">
        <v>43</v>
      </c>
      <c r="D106" s="10" t="s">
        <v>30</v>
      </c>
      <c r="E106" s="11" t="s">
        <v>59</v>
      </c>
      <c r="F106" s="11" t="s">
        <v>39</v>
      </c>
      <c r="G106" s="11" t="s">
        <v>26</v>
      </c>
      <c r="H106" s="11" t="s">
        <v>155</v>
      </c>
      <c r="I106" s="15" t="s">
        <v>17</v>
      </c>
      <c r="J106" s="11" t="s">
        <v>192</v>
      </c>
    </row>
    <row r="107" spans="1:10" ht="24" x14ac:dyDescent="0.25">
      <c r="A107" s="7">
        <v>109</v>
      </c>
      <c r="B107" s="8" t="s">
        <v>193</v>
      </c>
      <c r="C107" s="17" t="s">
        <v>62</v>
      </c>
      <c r="D107" s="10" t="s">
        <v>24</v>
      </c>
      <c r="E107" s="11" t="s">
        <v>13</v>
      </c>
      <c r="F107" s="11" t="s">
        <v>31</v>
      </c>
      <c r="G107" s="11" t="s">
        <v>15</v>
      </c>
      <c r="H107" s="11" t="s">
        <v>155</v>
      </c>
      <c r="I107" s="14" t="s">
        <v>20</v>
      </c>
      <c r="J107" s="11" t="s">
        <v>21</v>
      </c>
    </row>
    <row r="108" spans="1:10" ht="24" x14ac:dyDescent="0.25">
      <c r="A108" s="7">
        <v>110</v>
      </c>
      <c r="B108" s="8" t="s">
        <v>194</v>
      </c>
      <c r="C108" s="16" t="s">
        <v>53</v>
      </c>
      <c r="D108" s="10" t="s">
        <v>30</v>
      </c>
      <c r="E108" s="11" t="s">
        <v>13</v>
      </c>
      <c r="F108" s="11" t="s">
        <v>39</v>
      </c>
      <c r="G108" s="11" t="s">
        <v>26</v>
      </c>
      <c r="H108" s="11" t="s">
        <v>155</v>
      </c>
      <c r="I108" s="12" t="s">
        <v>17</v>
      </c>
      <c r="J108" s="11" t="s">
        <v>54</v>
      </c>
    </row>
    <row r="109" spans="1:10" ht="24" x14ac:dyDescent="0.25">
      <c r="A109" s="7">
        <v>111</v>
      </c>
      <c r="B109" s="9" t="s">
        <v>195</v>
      </c>
      <c r="C109" s="8" t="s">
        <v>43</v>
      </c>
      <c r="D109" s="10" t="s">
        <v>24</v>
      </c>
      <c r="E109" s="11" t="s">
        <v>13</v>
      </c>
      <c r="F109" s="11" t="s">
        <v>31</v>
      </c>
      <c r="G109" s="11" t="s">
        <v>15</v>
      </c>
      <c r="H109" s="11" t="s">
        <v>155</v>
      </c>
      <c r="I109" s="15" t="s">
        <v>20</v>
      </c>
      <c r="J109" s="11" t="s">
        <v>21</v>
      </c>
    </row>
    <row r="110" spans="1:10" ht="24" x14ac:dyDescent="0.25">
      <c r="A110" s="7">
        <v>112</v>
      </c>
      <c r="B110" s="8" t="s">
        <v>196</v>
      </c>
      <c r="C110" s="17" t="s">
        <v>53</v>
      </c>
      <c r="D110" s="10" t="s">
        <v>30</v>
      </c>
      <c r="E110" s="11" t="s">
        <v>13</v>
      </c>
      <c r="F110" s="11" t="s">
        <v>31</v>
      </c>
      <c r="G110" s="11" t="s">
        <v>26</v>
      </c>
      <c r="H110" s="14" t="s">
        <v>155</v>
      </c>
      <c r="I110" s="14" t="s">
        <v>17</v>
      </c>
      <c r="J110" s="11" t="s">
        <v>151</v>
      </c>
    </row>
    <row r="111" spans="1:10" ht="24" x14ac:dyDescent="0.25">
      <c r="A111" s="7">
        <v>113</v>
      </c>
      <c r="B111" s="8" t="s">
        <v>197</v>
      </c>
      <c r="C111" s="9" t="s">
        <v>38</v>
      </c>
      <c r="D111" s="10" t="s">
        <v>58</v>
      </c>
      <c r="E111" s="11" t="s">
        <v>13</v>
      </c>
      <c r="F111" s="11" t="s">
        <v>31</v>
      </c>
      <c r="G111" s="11" t="s">
        <v>32</v>
      </c>
      <c r="H111" s="14" t="s">
        <v>155</v>
      </c>
      <c r="I111" s="14" t="s">
        <v>17</v>
      </c>
      <c r="J111" s="11" t="s">
        <v>142</v>
      </c>
    </row>
    <row r="112" spans="1:10" ht="24" x14ac:dyDescent="0.25">
      <c r="A112" s="7">
        <v>114</v>
      </c>
      <c r="B112" s="8" t="s">
        <v>198</v>
      </c>
      <c r="C112" s="9" t="s">
        <v>38</v>
      </c>
      <c r="D112" s="10" t="s">
        <v>30</v>
      </c>
      <c r="E112" s="11" t="s">
        <v>13</v>
      </c>
      <c r="F112" s="11" t="s">
        <v>31</v>
      </c>
      <c r="G112" s="11" t="s">
        <v>32</v>
      </c>
      <c r="H112" s="14" t="s">
        <v>155</v>
      </c>
      <c r="I112" s="13" t="s">
        <v>17</v>
      </c>
      <c r="J112" s="11" t="s">
        <v>142</v>
      </c>
    </row>
    <row r="113" spans="1:10" ht="36" x14ac:dyDescent="0.25">
      <c r="A113" s="7">
        <v>115</v>
      </c>
      <c r="B113" s="8" t="s">
        <v>199</v>
      </c>
      <c r="C113" s="9" t="s">
        <v>79</v>
      </c>
      <c r="D113" s="10" t="s">
        <v>80</v>
      </c>
      <c r="E113" s="11" t="s">
        <v>13</v>
      </c>
      <c r="F113" s="11" t="s">
        <v>31</v>
      </c>
      <c r="G113" s="11" t="s">
        <v>32</v>
      </c>
      <c r="H113" s="11" t="s">
        <v>155</v>
      </c>
      <c r="I113" s="14" t="s">
        <v>17</v>
      </c>
      <c r="J113" s="11" t="s">
        <v>200</v>
      </c>
    </row>
    <row r="114" spans="1:10" ht="24" x14ac:dyDescent="0.25">
      <c r="A114" s="7">
        <v>116</v>
      </c>
      <c r="B114" s="8" t="s">
        <v>201</v>
      </c>
      <c r="C114" s="16" t="s">
        <v>79</v>
      </c>
      <c r="D114" s="10" t="s">
        <v>80</v>
      </c>
      <c r="E114" s="11" t="s">
        <v>13</v>
      </c>
      <c r="F114" s="11" t="s">
        <v>39</v>
      </c>
      <c r="G114" s="11" t="s">
        <v>32</v>
      </c>
      <c r="H114" s="11" t="s">
        <v>155</v>
      </c>
      <c r="I114" s="14" t="s">
        <v>17</v>
      </c>
      <c r="J114" s="11" t="s">
        <v>200</v>
      </c>
    </row>
    <row r="115" spans="1:10" ht="24" x14ac:dyDescent="0.25">
      <c r="A115" s="7">
        <v>117</v>
      </c>
      <c r="B115" s="9" t="s">
        <v>202</v>
      </c>
      <c r="C115" s="20" t="s">
        <v>43</v>
      </c>
      <c r="D115" s="10" t="s">
        <v>49</v>
      </c>
      <c r="E115" s="11" t="s">
        <v>13</v>
      </c>
      <c r="F115" s="11" t="s">
        <v>39</v>
      </c>
      <c r="G115" s="11" t="s">
        <v>32</v>
      </c>
      <c r="H115" s="11" t="s">
        <v>203</v>
      </c>
      <c r="I115" s="15" t="s">
        <v>20</v>
      </c>
      <c r="J115" s="11" t="s">
        <v>21</v>
      </c>
    </row>
    <row r="116" spans="1:10" x14ac:dyDescent="0.25">
      <c r="A116" s="7">
        <v>118</v>
      </c>
      <c r="B116" s="9" t="s">
        <v>204</v>
      </c>
      <c r="C116" s="8" t="s">
        <v>56</v>
      </c>
      <c r="D116" s="10" t="s">
        <v>30</v>
      </c>
      <c r="E116" s="11" t="s">
        <v>13</v>
      </c>
      <c r="F116" s="11" t="s">
        <v>31</v>
      </c>
      <c r="G116" s="11" t="s">
        <v>32</v>
      </c>
      <c r="H116" s="11" t="s">
        <v>203</v>
      </c>
      <c r="I116" s="14" t="s">
        <v>20</v>
      </c>
      <c r="J116" s="11" t="s">
        <v>21</v>
      </c>
    </row>
    <row r="117" spans="1:10" ht="24" x14ac:dyDescent="0.25">
      <c r="A117" s="7">
        <v>119</v>
      </c>
      <c r="B117" s="8" t="s">
        <v>205</v>
      </c>
      <c r="C117" s="17" t="s">
        <v>56</v>
      </c>
      <c r="D117" s="10" t="s">
        <v>65</v>
      </c>
      <c r="E117" s="11" t="s">
        <v>23</v>
      </c>
      <c r="F117" s="11" t="s">
        <v>39</v>
      </c>
      <c r="G117" s="11" t="s">
        <v>26</v>
      </c>
      <c r="H117" s="11" t="s">
        <v>203</v>
      </c>
      <c r="I117" s="14" t="s">
        <v>20</v>
      </c>
      <c r="J117" s="11" t="s">
        <v>21</v>
      </c>
    </row>
    <row r="118" spans="1:10" x14ac:dyDescent="0.25">
      <c r="A118" s="7">
        <v>120</v>
      </c>
      <c r="B118" s="8" t="s">
        <v>206</v>
      </c>
      <c r="C118" s="9" t="s">
        <v>56</v>
      </c>
      <c r="D118" s="10" t="s">
        <v>65</v>
      </c>
      <c r="E118" s="11" t="s">
        <v>23</v>
      </c>
      <c r="F118" s="11" t="s">
        <v>39</v>
      </c>
      <c r="G118" s="11" t="s">
        <v>32</v>
      </c>
      <c r="H118" s="11" t="s">
        <v>203</v>
      </c>
      <c r="I118" s="14" t="s">
        <v>20</v>
      </c>
      <c r="J118" s="11" t="s">
        <v>21</v>
      </c>
    </row>
    <row r="119" spans="1:10" x14ac:dyDescent="0.25">
      <c r="A119" s="7">
        <v>121</v>
      </c>
      <c r="B119" s="8" t="s">
        <v>207</v>
      </c>
      <c r="C119" s="9" t="s">
        <v>56</v>
      </c>
      <c r="D119" s="10" t="s">
        <v>65</v>
      </c>
      <c r="E119" s="11" t="s">
        <v>13</v>
      </c>
      <c r="F119" s="11" t="s">
        <v>39</v>
      </c>
      <c r="G119" s="11" t="s">
        <v>32</v>
      </c>
      <c r="H119" s="11" t="s">
        <v>203</v>
      </c>
      <c r="I119" s="13" t="s">
        <v>20</v>
      </c>
      <c r="J119" s="11" t="s">
        <v>21</v>
      </c>
    </row>
    <row r="120" spans="1:10" ht="36" x14ac:dyDescent="0.25">
      <c r="A120" s="7">
        <v>122</v>
      </c>
      <c r="B120" s="8" t="s">
        <v>208</v>
      </c>
      <c r="C120" s="9" t="s">
        <v>62</v>
      </c>
      <c r="D120" s="10" t="s">
        <v>58</v>
      </c>
      <c r="E120" s="11" t="s">
        <v>13</v>
      </c>
      <c r="F120" s="11" t="s">
        <v>60</v>
      </c>
      <c r="G120" s="11" t="s">
        <v>15</v>
      </c>
      <c r="H120" s="11" t="s">
        <v>203</v>
      </c>
      <c r="I120" s="14" t="s">
        <v>17</v>
      </c>
      <c r="J120" s="11" t="s">
        <v>130</v>
      </c>
    </row>
    <row r="121" spans="1:10" ht="24" x14ac:dyDescent="0.25">
      <c r="A121" s="7">
        <v>123</v>
      </c>
      <c r="B121" s="8" t="s">
        <v>209</v>
      </c>
      <c r="C121" s="9" t="s">
        <v>11</v>
      </c>
      <c r="D121" s="10" t="s">
        <v>30</v>
      </c>
      <c r="E121" s="11" t="s">
        <v>13</v>
      </c>
      <c r="F121" s="11" t="s">
        <v>39</v>
      </c>
      <c r="G121" s="11" t="s">
        <v>32</v>
      </c>
      <c r="H121" s="11" t="s">
        <v>203</v>
      </c>
      <c r="I121" s="15" t="s">
        <v>20</v>
      </c>
      <c r="J121" s="11" t="s">
        <v>21</v>
      </c>
    </row>
    <row r="122" spans="1:10" ht="24" x14ac:dyDescent="0.25">
      <c r="A122" s="7">
        <v>124</v>
      </c>
      <c r="B122" s="8" t="s">
        <v>210</v>
      </c>
      <c r="C122" s="16" t="s">
        <v>23</v>
      </c>
      <c r="D122" s="10" t="s">
        <v>24</v>
      </c>
      <c r="E122" s="11" t="s">
        <v>23</v>
      </c>
      <c r="F122" s="11" t="s">
        <v>31</v>
      </c>
      <c r="G122" s="11" t="s">
        <v>26</v>
      </c>
      <c r="H122" s="11" t="s">
        <v>203</v>
      </c>
      <c r="I122" s="14" t="s">
        <v>17</v>
      </c>
      <c r="J122" s="11" t="s">
        <v>101</v>
      </c>
    </row>
    <row r="123" spans="1:10" x14ac:dyDescent="0.25">
      <c r="A123" s="7">
        <v>125</v>
      </c>
      <c r="B123" s="9" t="s">
        <v>211</v>
      </c>
      <c r="C123" s="8" t="s">
        <v>43</v>
      </c>
      <c r="D123" s="10" t="s">
        <v>24</v>
      </c>
      <c r="E123" s="11" t="s">
        <v>23</v>
      </c>
      <c r="F123" s="11" t="s">
        <v>31</v>
      </c>
      <c r="G123" s="11" t="s">
        <v>26</v>
      </c>
      <c r="H123" s="11" t="s">
        <v>203</v>
      </c>
      <c r="I123" s="15" t="s">
        <v>17</v>
      </c>
      <c r="J123" s="11" t="s">
        <v>46</v>
      </c>
    </row>
    <row r="124" spans="1:10" ht="24" x14ac:dyDescent="0.25">
      <c r="A124" s="7">
        <v>126</v>
      </c>
      <c r="B124" s="8" t="s">
        <v>212</v>
      </c>
      <c r="C124" s="17" t="s">
        <v>29</v>
      </c>
      <c r="D124" s="10" t="s">
        <v>44</v>
      </c>
      <c r="E124" s="11" t="s">
        <v>23</v>
      </c>
      <c r="F124" s="11" t="s">
        <v>39</v>
      </c>
      <c r="G124" s="11" t="s">
        <v>32</v>
      </c>
      <c r="H124" s="11" t="s">
        <v>203</v>
      </c>
      <c r="I124" s="14" t="s">
        <v>17</v>
      </c>
      <c r="J124" s="11" t="s">
        <v>51</v>
      </c>
    </row>
    <row r="125" spans="1:10" x14ac:dyDescent="0.25">
      <c r="A125" s="7">
        <v>127</v>
      </c>
      <c r="B125" s="8" t="s">
        <v>213</v>
      </c>
      <c r="C125" s="16" t="s">
        <v>43</v>
      </c>
      <c r="D125" s="10" t="s">
        <v>30</v>
      </c>
      <c r="E125" s="11" t="s">
        <v>13</v>
      </c>
      <c r="F125" s="11" t="s">
        <v>39</v>
      </c>
      <c r="G125" s="11" t="s">
        <v>32</v>
      </c>
      <c r="H125" s="11" t="s">
        <v>203</v>
      </c>
      <c r="I125" s="23" t="s">
        <v>17</v>
      </c>
      <c r="J125" s="11" t="s">
        <v>146</v>
      </c>
    </row>
    <row r="126" spans="1:10" x14ac:dyDescent="0.25">
      <c r="A126" s="7">
        <v>128</v>
      </c>
      <c r="B126" s="9" t="s">
        <v>214</v>
      </c>
      <c r="C126" s="8" t="s">
        <v>43</v>
      </c>
      <c r="D126" s="10" t="s">
        <v>30</v>
      </c>
      <c r="E126" s="11" t="s">
        <v>13</v>
      </c>
      <c r="F126" s="11" t="s">
        <v>31</v>
      </c>
      <c r="G126" s="11" t="s">
        <v>32</v>
      </c>
      <c r="H126" s="11" t="s">
        <v>203</v>
      </c>
      <c r="I126" s="13" t="s">
        <v>20</v>
      </c>
      <c r="J126" s="11" t="s">
        <v>21</v>
      </c>
    </row>
    <row r="127" spans="1:10" x14ac:dyDescent="0.25">
      <c r="A127" s="7">
        <v>129</v>
      </c>
      <c r="B127" s="8" t="s">
        <v>215</v>
      </c>
      <c r="C127" s="17" t="s">
        <v>23</v>
      </c>
      <c r="D127" s="10" t="s">
        <v>30</v>
      </c>
      <c r="E127" s="11" t="s">
        <v>23</v>
      </c>
      <c r="F127" s="11" t="s">
        <v>31</v>
      </c>
      <c r="G127" s="11" t="s">
        <v>26</v>
      </c>
      <c r="H127" s="11" t="s">
        <v>203</v>
      </c>
      <c r="I127" s="13" t="s">
        <v>17</v>
      </c>
      <c r="J127" s="11" t="s">
        <v>101</v>
      </c>
    </row>
    <row r="128" spans="1:10" x14ac:dyDescent="0.25">
      <c r="A128" s="7">
        <v>130</v>
      </c>
      <c r="B128" s="8" t="s">
        <v>216</v>
      </c>
      <c r="C128" s="9" t="s">
        <v>73</v>
      </c>
      <c r="D128" s="10" t="s">
        <v>30</v>
      </c>
      <c r="E128" s="11" t="s">
        <v>74</v>
      </c>
      <c r="F128" s="11" t="s">
        <v>25</v>
      </c>
      <c r="G128" s="11" t="s">
        <v>32</v>
      </c>
      <c r="H128" s="11" t="s">
        <v>217</v>
      </c>
      <c r="I128" s="14" t="s">
        <v>20</v>
      </c>
      <c r="J128" s="11" t="s">
        <v>21</v>
      </c>
    </row>
    <row r="129" spans="1:10" ht="24" x14ac:dyDescent="0.25">
      <c r="A129" s="7">
        <v>131</v>
      </c>
      <c r="B129" s="8" t="s">
        <v>218</v>
      </c>
      <c r="C129" s="9" t="s">
        <v>11</v>
      </c>
      <c r="D129" s="10" t="s">
        <v>12</v>
      </c>
      <c r="E129" s="11" t="s">
        <v>13</v>
      </c>
      <c r="F129" s="11" t="s">
        <v>14</v>
      </c>
      <c r="G129" s="11" t="s">
        <v>15</v>
      </c>
      <c r="H129" s="11" t="s">
        <v>217</v>
      </c>
      <c r="I129" s="12" t="s">
        <v>20</v>
      </c>
      <c r="J129" s="11" t="s">
        <v>21</v>
      </c>
    </row>
    <row r="130" spans="1:10" ht="24" x14ac:dyDescent="0.25">
      <c r="A130" s="7">
        <v>132</v>
      </c>
      <c r="B130" s="8" t="s">
        <v>219</v>
      </c>
      <c r="C130" s="9" t="s">
        <v>11</v>
      </c>
      <c r="D130" s="10" t="s">
        <v>30</v>
      </c>
      <c r="E130" s="11" t="s">
        <v>13</v>
      </c>
      <c r="F130" s="11" t="s">
        <v>164</v>
      </c>
      <c r="G130" s="11" t="s">
        <v>15</v>
      </c>
      <c r="H130" s="11" t="s">
        <v>217</v>
      </c>
      <c r="I130" s="14" t="s">
        <v>20</v>
      </c>
      <c r="J130" s="11" t="s">
        <v>21</v>
      </c>
    </row>
    <row r="131" spans="1:10" ht="24" x14ac:dyDescent="0.25">
      <c r="A131" s="7">
        <v>133</v>
      </c>
      <c r="B131" s="8" t="s">
        <v>220</v>
      </c>
      <c r="C131" s="9" t="s">
        <v>11</v>
      </c>
      <c r="D131" s="10" t="s">
        <v>12</v>
      </c>
      <c r="E131" s="11" t="s">
        <v>13</v>
      </c>
      <c r="F131" s="11" t="s">
        <v>39</v>
      </c>
      <c r="G131" s="11" t="s">
        <v>15</v>
      </c>
      <c r="H131" s="11" t="s">
        <v>217</v>
      </c>
      <c r="I131" s="14" t="s">
        <v>20</v>
      </c>
      <c r="J131" s="11" t="s">
        <v>21</v>
      </c>
    </row>
    <row r="132" spans="1:10" ht="24" x14ac:dyDescent="0.25">
      <c r="A132" s="7">
        <v>134</v>
      </c>
      <c r="B132" s="8" t="s">
        <v>221</v>
      </c>
      <c r="C132" s="9" t="s">
        <v>11</v>
      </c>
      <c r="D132" s="10" t="s">
        <v>12</v>
      </c>
      <c r="E132" s="11" t="s">
        <v>13</v>
      </c>
      <c r="F132" s="11" t="s">
        <v>164</v>
      </c>
      <c r="G132" s="11" t="s">
        <v>15</v>
      </c>
      <c r="H132" s="11" t="s">
        <v>217</v>
      </c>
      <c r="I132" s="14" t="s">
        <v>20</v>
      </c>
      <c r="J132" s="11" t="s">
        <v>21</v>
      </c>
    </row>
    <row r="133" spans="1:10" ht="24" x14ac:dyDescent="0.25">
      <c r="A133" s="7">
        <v>135</v>
      </c>
      <c r="B133" s="8" t="s">
        <v>222</v>
      </c>
      <c r="C133" s="9" t="s">
        <v>11</v>
      </c>
      <c r="D133" s="10" t="s">
        <v>12</v>
      </c>
      <c r="E133" s="11" t="s">
        <v>13</v>
      </c>
      <c r="F133" s="11" t="s">
        <v>14</v>
      </c>
      <c r="G133" s="11" t="s">
        <v>15</v>
      </c>
      <c r="H133" s="11" t="s">
        <v>217</v>
      </c>
      <c r="I133" s="14" t="s">
        <v>20</v>
      </c>
      <c r="J133" s="11" t="s">
        <v>21</v>
      </c>
    </row>
    <row r="134" spans="1:10" ht="24" x14ac:dyDescent="0.25">
      <c r="A134" s="7">
        <v>136</v>
      </c>
      <c r="B134" s="8" t="s">
        <v>223</v>
      </c>
      <c r="C134" s="9" t="s">
        <v>11</v>
      </c>
      <c r="D134" s="10" t="s">
        <v>12</v>
      </c>
      <c r="E134" s="11" t="s">
        <v>13</v>
      </c>
      <c r="F134" s="11" t="s">
        <v>164</v>
      </c>
      <c r="G134" s="11" t="s">
        <v>15</v>
      </c>
      <c r="H134" s="11" t="s">
        <v>217</v>
      </c>
      <c r="I134" s="14" t="s">
        <v>20</v>
      </c>
      <c r="J134" s="11" t="s">
        <v>21</v>
      </c>
    </row>
    <row r="135" spans="1:10" ht="36" x14ac:dyDescent="0.25">
      <c r="A135" s="7">
        <v>137</v>
      </c>
      <c r="B135" s="8" t="s">
        <v>224</v>
      </c>
      <c r="C135" s="9" t="s">
        <v>11</v>
      </c>
      <c r="D135" s="10" t="s">
        <v>12</v>
      </c>
      <c r="E135" s="11" t="s">
        <v>13</v>
      </c>
      <c r="F135" s="11" t="s">
        <v>164</v>
      </c>
      <c r="G135" s="11" t="s">
        <v>15</v>
      </c>
      <c r="H135" s="11" t="s">
        <v>217</v>
      </c>
      <c r="I135" s="14" t="s">
        <v>20</v>
      </c>
      <c r="J135" s="11" t="s">
        <v>21</v>
      </c>
    </row>
    <row r="136" spans="1:10" ht="24" x14ac:dyDescent="0.25">
      <c r="A136" s="27">
        <v>138</v>
      </c>
      <c r="B136" s="20" t="s">
        <v>225</v>
      </c>
      <c r="C136" s="9" t="s">
        <v>11</v>
      </c>
      <c r="D136" s="10" t="s">
        <v>12</v>
      </c>
      <c r="E136" s="11" t="s">
        <v>13</v>
      </c>
      <c r="F136" s="11" t="s">
        <v>164</v>
      </c>
      <c r="G136" s="11" t="s">
        <v>15</v>
      </c>
      <c r="H136" s="11" t="s">
        <v>217</v>
      </c>
      <c r="I136" s="13" t="s">
        <v>20</v>
      </c>
      <c r="J136" s="11" t="s">
        <v>21</v>
      </c>
    </row>
    <row r="137" spans="1:10" x14ac:dyDescent="0.25">
      <c r="A137" s="7">
        <v>139</v>
      </c>
      <c r="B137" s="11" t="s">
        <v>226</v>
      </c>
      <c r="C137" s="23" t="s">
        <v>79</v>
      </c>
      <c r="D137" s="10" t="s">
        <v>58</v>
      </c>
      <c r="E137" s="11" t="s">
        <v>13</v>
      </c>
      <c r="F137" s="11" t="s">
        <v>60</v>
      </c>
      <c r="G137" s="11" t="s">
        <v>15</v>
      </c>
      <c r="H137" s="14" t="s">
        <v>227</v>
      </c>
      <c r="I137" s="14" t="s">
        <v>20</v>
      </c>
      <c r="J137" s="11" t="s">
        <v>21</v>
      </c>
    </row>
    <row r="138" spans="1:10" x14ac:dyDescent="0.25">
      <c r="A138" s="7">
        <v>140</v>
      </c>
      <c r="B138" s="14" t="s">
        <v>228</v>
      </c>
      <c r="C138" s="11" t="s">
        <v>38</v>
      </c>
      <c r="D138" s="10" t="s">
        <v>30</v>
      </c>
      <c r="E138" s="11" t="s">
        <v>13</v>
      </c>
      <c r="F138" s="11" t="s">
        <v>31</v>
      </c>
      <c r="G138" s="11" t="s">
        <v>229</v>
      </c>
      <c r="H138" s="14" t="s">
        <v>227</v>
      </c>
      <c r="I138" s="15" t="s">
        <v>17</v>
      </c>
      <c r="J138" s="11" t="s">
        <v>142</v>
      </c>
    </row>
    <row r="139" spans="1:10" ht="24" x14ac:dyDescent="0.25">
      <c r="A139" s="7">
        <v>141</v>
      </c>
      <c r="B139" s="11" t="s">
        <v>230</v>
      </c>
      <c r="C139" s="17" t="s">
        <v>79</v>
      </c>
      <c r="D139" s="10" t="s">
        <v>80</v>
      </c>
      <c r="E139" s="11" t="s">
        <v>13</v>
      </c>
      <c r="F139" s="11" t="s">
        <v>31</v>
      </c>
      <c r="G139" s="11" t="s">
        <v>229</v>
      </c>
      <c r="H139" s="14" t="s">
        <v>227</v>
      </c>
      <c r="I139" s="14" t="s">
        <v>20</v>
      </c>
      <c r="J139" s="11" t="s">
        <v>21</v>
      </c>
    </row>
    <row r="140" spans="1:10" ht="24" x14ac:dyDescent="0.25">
      <c r="A140" s="7">
        <v>142</v>
      </c>
      <c r="B140" s="11" t="s">
        <v>231</v>
      </c>
      <c r="C140" s="9" t="s">
        <v>79</v>
      </c>
      <c r="D140" s="10" t="s">
        <v>80</v>
      </c>
      <c r="E140" s="11" t="s">
        <v>13</v>
      </c>
      <c r="F140" s="11" t="s">
        <v>31</v>
      </c>
      <c r="G140" s="11" t="s">
        <v>229</v>
      </c>
      <c r="H140" s="14" t="s">
        <v>227</v>
      </c>
      <c r="I140" s="14" t="s">
        <v>17</v>
      </c>
      <c r="J140" s="11" t="s">
        <v>232</v>
      </c>
    </row>
    <row r="141" spans="1:10" ht="24" x14ac:dyDescent="0.25">
      <c r="A141" s="7">
        <v>143</v>
      </c>
      <c r="B141" s="11" t="s">
        <v>233</v>
      </c>
      <c r="C141" s="9" t="s">
        <v>79</v>
      </c>
      <c r="D141" s="10" t="s">
        <v>80</v>
      </c>
      <c r="E141" s="11" t="s">
        <v>13</v>
      </c>
      <c r="F141" s="11" t="s">
        <v>31</v>
      </c>
      <c r="G141" s="11" t="s">
        <v>120</v>
      </c>
      <c r="H141" s="14" t="s">
        <v>227</v>
      </c>
      <c r="I141" s="14" t="s">
        <v>17</v>
      </c>
      <c r="J141" s="11" t="s">
        <v>82</v>
      </c>
    </row>
    <row r="142" spans="1:10" ht="24" x14ac:dyDescent="0.25">
      <c r="A142" s="7">
        <v>144</v>
      </c>
      <c r="B142" s="11" t="s">
        <v>234</v>
      </c>
      <c r="C142" s="9" t="s">
        <v>79</v>
      </c>
      <c r="D142" s="10" t="s">
        <v>80</v>
      </c>
      <c r="E142" s="11" t="s">
        <v>13</v>
      </c>
      <c r="F142" s="11" t="s">
        <v>31</v>
      </c>
      <c r="G142" s="11" t="s">
        <v>120</v>
      </c>
      <c r="H142" s="14" t="s">
        <v>227</v>
      </c>
      <c r="I142" s="14" t="s">
        <v>17</v>
      </c>
      <c r="J142" s="11" t="s">
        <v>235</v>
      </c>
    </row>
    <row r="143" spans="1:10" ht="24" x14ac:dyDescent="0.25">
      <c r="A143" s="7">
        <v>145</v>
      </c>
      <c r="B143" s="11" t="s">
        <v>236</v>
      </c>
      <c r="C143" s="9" t="s">
        <v>79</v>
      </c>
      <c r="D143" s="10" t="s">
        <v>80</v>
      </c>
      <c r="E143" s="11" t="s">
        <v>237</v>
      </c>
      <c r="F143" s="11" t="s">
        <v>31</v>
      </c>
      <c r="G143" s="11" t="s">
        <v>15</v>
      </c>
      <c r="H143" s="14" t="s">
        <v>227</v>
      </c>
      <c r="I143" s="14" t="s">
        <v>17</v>
      </c>
      <c r="J143" s="11" t="s">
        <v>82</v>
      </c>
    </row>
    <row r="144" spans="1:10" ht="24" x14ac:dyDescent="0.25">
      <c r="A144" s="7">
        <v>146</v>
      </c>
      <c r="B144" s="11" t="s">
        <v>238</v>
      </c>
      <c r="C144" s="9" t="s">
        <v>79</v>
      </c>
      <c r="D144" s="10" t="s">
        <v>80</v>
      </c>
      <c r="E144" s="11" t="s">
        <v>13</v>
      </c>
      <c r="F144" s="11" t="s">
        <v>14</v>
      </c>
      <c r="G144" s="11" t="s">
        <v>15</v>
      </c>
      <c r="H144" s="14" t="s">
        <v>227</v>
      </c>
      <c r="I144" s="14" t="s">
        <v>20</v>
      </c>
      <c r="J144" s="11" t="s">
        <v>21</v>
      </c>
    </row>
    <row r="145" spans="1:10" ht="24" x14ac:dyDescent="0.25">
      <c r="A145" s="7">
        <v>147</v>
      </c>
      <c r="B145" s="11" t="s">
        <v>239</v>
      </c>
      <c r="C145" s="9" t="s">
        <v>79</v>
      </c>
      <c r="D145" s="10" t="s">
        <v>80</v>
      </c>
      <c r="E145" s="11" t="s">
        <v>13</v>
      </c>
      <c r="F145" s="11" t="s">
        <v>31</v>
      </c>
      <c r="G145" s="11" t="s">
        <v>15</v>
      </c>
      <c r="H145" s="14" t="s">
        <v>227</v>
      </c>
      <c r="I145" s="14" t="s">
        <v>17</v>
      </c>
      <c r="J145" s="11" t="s">
        <v>82</v>
      </c>
    </row>
    <row r="146" spans="1:10" x14ac:dyDescent="0.25">
      <c r="A146" s="7">
        <v>148</v>
      </c>
      <c r="B146" s="11" t="s">
        <v>240</v>
      </c>
      <c r="C146" s="23" t="s">
        <v>79</v>
      </c>
      <c r="D146" s="10" t="s">
        <v>123</v>
      </c>
      <c r="E146" s="11" t="s">
        <v>13</v>
      </c>
      <c r="F146" s="11" t="s">
        <v>31</v>
      </c>
      <c r="G146" s="11" t="s">
        <v>15</v>
      </c>
      <c r="H146" s="14" t="s">
        <v>227</v>
      </c>
      <c r="I146" s="14" t="s">
        <v>20</v>
      </c>
      <c r="J146" s="11" t="s">
        <v>21</v>
      </c>
    </row>
    <row r="147" spans="1:10" ht="24" x14ac:dyDescent="0.25">
      <c r="A147" s="7">
        <v>149</v>
      </c>
      <c r="B147" s="11" t="s">
        <v>241</v>
      </c>
      <c r="C147" s="9" t="s">
        <v>79</v>
      </c>
      <c r="D147" s="10" t="s">
        <v>80</v>
      </c>
      <c r="E147" s="11" t="s">
        <v>13</v>
      </c>
      <c r="F147" s="11" t="s">
        <v>31</v>
      </c>
      <c r="G147" s="11" t="s">
        <v>229</v>
      </c>
      <c r="H147" s="14" t="s">
        <v>227</v>
      </c>
      <c r="I147" s="14" t="s">
        <v>17</v>
      </c>
      <c r="J147" s="11" t="s">
        <v>200</v>
      </c>
    </row>
    <row r="148" spans="1:10" ht="24" x14ac:dyDescent="0.25">
      <c r="A148" s="7">
        <v>150</v>
      </c>
      <c r="B148" s="11" t="s">
        <v>242</v>
      </c>
      <c r="C148" s="9" t="s">
        <v>79</v>
      </c>
      <c r="D148" s="10" t="s">
        <v>80</v>
      </c>
      <c r="E148" s="11" t="s">
        <v>243</v>
      </c>
      <c r="F148" s="11" t="s">
        <v>31</v>
      </c>
      <c r="G148" s="11" t="s">
        <v>229</v>
      </c>
      <c r="H148" s="14" t="s">
        <v>227</v>
      </c>
      <c r="I148" s="14" t="s">
        <v>17</v>
      </c>
      <c r="J148" s="11" t="s">
        <v>82</v>
      </c>
    </row>
    <row r="149" spans="1:10" ht="24" x14ac:dyDescent="0.25">
      <c r="A149" s="7">
        <v>151</v>
      </c>
      <c r="B149" s="11" t="s">
        <v>244</v>
      </c>
      <c r="C149" s="9" t="s">
        <v>79</v>
      </c>
      <c r="D149" s="10" t="s">
        <v>80</v>
      </c>
      <c r="E149" s="11" t="s">
        <v>13</v>
      </c>
      <c r="F149" s="11" t="s">
        <v>31</v>
      </c>
      <c r="G149" s="11" t="s">
        <v>229</v>
      </c>
      <c r="H149" s="14" t="s">
        <v>227</v>
      </c>
      <c r="I149" s="14" t="s">
        <v>17</v>
      </c>
      <c r="J149" s="11" t="s">
        <v>200</v>
      </c>
    </row>
    <row r="150" spans="1:10" ht="24" x14ac:dyDescent="0.25">
      <c r="A150" s="7">
        <v>152</v>
      </c>
      <c r="B150" s="11" t="s">
        <v>245</v>
      </c>
      <c r="C150" s="9" t="s">
        <v>79</v>
      </c>
      <c r="D150" s="10" t="s">
        <v>80</v>
      </c>
      <c r="E150" s="11" t="s">
        <v>13</v>
      </c>
      <c r="F150" s="11" t="s">
        <v>31</v>
      </c>
      <c r="G150" s="11" t="s">
        <v>229</v>
      </c>
      <c r="H150" s="14" t="s">
        <v>227</v>
      </c>
      <c r="I150" s="14" t="s">
        <v>17</v>
      </c>
      <c r="J150" s="11" t="s">
        <v>200</v>
      </c>
    </row>
    <row r="151" spans="1:10" ht="24" x14ac:dyDescent="0.25">
      <c r="A151" s="7">
        <v>153</v>
      </c>
      <c r="B151" s="11" t="s">
        <v>246</v>
      </c>
      <c r="C151" s="9" t="s">
        <v>79</v>
      </c>
      <c r="D151" s="10" t="s">
        <v>80</v>
      </c>
      <c r="E151" s="11" t="s">
        <v>13</v>
      </c>
      <c r="F151" s="11" t="s">
        <v>31</v>
      </c>
      <c r="G151" s="11" t="s">
        <v>15</v>
      </c>
      <c r="H151" s="14" t="s">
        <v>227</v>
      </c>
      <c r="I151" s="14" t="s">
        <v>20</v>
      </c>
      <c r="J151" s="11" t="s">
        <v>21</v>
      </c>
    </row>
    <row r="152" spans="1:10" ht="24" x14ac:dyDescent="0.25">
      <c r="A152" s="7">
        <v>154</v>
      </c>
      <c r="B152" s="11" t="s">
        <v>247</v>
      </c>
      <c r="C152" s="9" t="s">
        <v>79</v>
      </c>
      <c r="D152" s="10" t="s">
        <v>80</v>
      </c>
      <c r="E152" s="11" t="s">
        <v>13</v>
      </c>
      <c r="F152" s="11" t="s">
        <v>31</v>
      </c>
      <c r="G152" s="11" t="s">
        <v>15</v>
      </c>
      <c r="H152" s="14" t="s">
        <v>248</v>
      </c>
      <c r="I152" s="14" t="s">
        <v>17</v>
      </c>
      <c r="J152" s="11" t="s">
        <v>200</v>
      </c>
    </row>
    <row r="153" spans="1:10" ht="24" x14ac:dyDescent="0.25">
      <c r="A153" s="7">
        <v>155</v>
      </c>
      <c r="B153" s="11" t="s">
        <v>249</v>
      </c>
      <c r="C153" s="16" t="s">
        <v>79</v>
      </c>
      <c r="D153" s="10" t="s">
        <v>80</v>
      </c>
      <c r="E153" s="11" t="s">
        <v>13</v>
      </c>
      <c r="F153" s="11" t="s">
        <v>31</v>
      </c>
      <c r="G153" s="11" t="s">
        <v>15</v>
      </c>
      <c r="H153" s="14" t="s">
        <v>248</v>
      </c>
      <c r="I153" s="14" t="s">
        <v>20</v>
      </c>
      <c r="J153" s="11" t="s">
        <v>21</v>
      </c>
    </row>
    <row r="154" spans="1:10" ht="24" x14ac:dyDescent="0.25">
      <c r="A154" s="7">
        <v>156</v>
      </c>
      <c r="B154" s="14" t="s">
        <v>250</v>
      </c>
      <c r="C154" s="8" t="s">
        <v>23</v>
      </c>
      <c r="D154" s="10" t="s">
        <v>12</v>
      </c>
      <c r="E154" s="11" t="s">
        <v>13</v>
      </c>
      <c r="F154" s="11" t="s">
        <v>31</v>
      </c>
      <c r="G154" s="11" t="s">
        <v>15</v>
      </c>
      <c r="H154" s="14" t="s">
        <v>248</v>
      </c>
      <c r="I154" s="28" t="s">
        <v>17</v>
      </c>
      <c r="J154" s="11" t="s">
        <v>121</v>
      </c>
    </row>
    <row r="155" spans="1:10" ht="36" x14ac:dyDescent="0.25">
      <c r="A155" s="7">
        <v>157</v>
      </c>
      <c r="B155" s="14" t="s">
        <v>251</v>
      </c>
      <c r="C155" s="29" t="s">
        <v>38</v>
      </c>
      <c r="D155" s="10" t="s">
        <v>30</v>
      </c>
      <c r="E155" s="11" t="s">
        <v>13</v>
      </c>
      <c r="F155" s="11" t="s">
        <v>31</v>
      </c>
      <c r="G155" s="11" t="s">
        <v>15</v>
      </c>
      <c r="H155" s="14" t="s">
        <v>248</v>
      </c>
      <c r="I155" s="15" t="s">
        <v>17</v>
      </c>
      <c r="J155" s="11" t="s">
        <v>252</v>
      </c>
    </row>
    <row r="156" spans="1:10" x14ac:dyDescent="0.25">
      <c r="A156" s="7">
        <v>158</v>
      </c>
      <c r="B156" s="14" t="s">
        <v>253</v>
      </c>
      <c r="C156" s="11" t="s">
        <v>56</v>
      </c>
      <c r="D156" s="10" t="s">
        <v>30</v>
      </c>
      <c r="E156" s="11" t="s">
        <v>13</v>
      </c>
      <c r="F156" s="11" t="s">
        <v>31</v>
      </c>
      <c r="G156" s="11" t="s">
        <v>15</v>
      </c>
      <c r="H156" s="14" t="s">
        <v>248</v>
      </c>
      <c r="I156" s="14" t="s">
        <v>20</v>
      </c>
      <c r="J156" s="11" t="s">
        <v>21</v>
      </c>
    </row>
    <row r="157" spans="1:10" ht="24" x14ac:dyDescent="0.25">
      <c r="A157" s="7">
        <v>159</v>
      </c>
      <c r="B157" s="11" t="s">
        <v>254</v>
      </c>
      <c r="C157" s="23" t="s">
        <v>11</v>
      </c>
      <c r="D157" s="10" t="s">
        <v>58</v>
      </c>
      <c r="E157" s="11" t="s">
        <v>13</v>
      </c>
      <c r="F157" s="11" t="s">
        <v>31</v>
      </c>
      <c r="G157" s="11" t="s">
        <v>15</v>
      </c>
      <c r="H157" s="14" t="s">
        <v>248</v>
      </c>
      <c r="I157" s="15" t="s">
        <v>17</v>
      </c>
      <c r="J157" s="11" t="s">
        <v>255</v>
      </c>
    </row>
    <row r="158" spans="1:10" x14ac:dyDescent="0.25">
      <c r="A158" s="7">
        <v>160</v>
      </c>
      <c r="B158" s="14" t="s">
        <v>256</v>
      </c>
      <c r="C158" s="30" t="s">
        <v>53</v>
      </c>
      <c r="D158" s="10" t="s">
        <v>30</v>
      </c>
      <c r="E158" s="11" t="s">
        <v>13</v>
      </c>
      <c r="F158" s="11" t="s">
        <v>31</v>
      </c>
      <c r="G158" s="11" t="s">
        <v>15</v>
      </c>
      <c r="H158" s="14" t="s">
        <v>248</v>
      </c>
      <c r="I158" s="31" t="s">
        <v>17</v>
      </c>
      <c r="J158" s="11" t="s">
        <v>54</v>
      </c>
    </row>
    <row r="159" spans="1:10" ht="24" x14ac:dyDescent="0.25">
      <c r="A159" s="7">
        <v>161</v>
      </c>
      <c r="B159" s="14" t="s">
        <v>257</v>
      </c>
      <c r="C159" s="11" t="s">
        <v>79</v>
      </c>
      <c r="D159" s="10" t="s">
        <v>49</v>
      </c>
      <c r="E159" s="11" t="s">
        <v>13</v>
      </c>
      <c r="F159" s="11" t="s">
        <v>31</v>
      </c>
      <c r="G159" s="11" t="s">
        <v>15</v>
      </c>
      <c r="H159" s="14" t="s">
        <v>248</v>
      </c>
      <c r="I159" s="14" t="s">
        <v>17</v>
      </c>
      <c r="J159" s="11" t="s">
        <v>200</v>
      </c>
    </row>
    <row r="160" spans="1:10" ht="24" x14ac:dyDescent="0.25">
      <c r="A160" s="7">
        <v>162</v>
      </c>
      <c r="B160" s="11" t="s">
        <v>258</v>
      </c>
      <c r="C160" s="17" t="s">
        <v>79</v>
      </c>
      <c r="D160" s="10" t="s">
        <v>80</v>
      </c>
      <c r="E160" s="11" t="s">
        <v>13</v>
      </c>
      <c r="F160" s="11" t="s">
        <v>31</v>
      </c>
      <c r="G160" s="11" t="s">
        <v>15</v>
      </c>
      <c r="H160" s="14" t="s">
        <v>248</v>
      </c>
      <c r="I160" s="14" t="s">
        <v>17</v>
      </c>
      <c r="J160" s="11" t="s">
        <v>235</v>
      </c>
    </row>
    <row r="161" spans="1:10" x14ac:dyDescent="0.25">
      <c r="A161" s="7">
        <v>163</v>
      </c>
      <c r="B161" s="11" t="s">
        <v>259</v>
      </c>
      <c r="C161" s="9" t="s">
        <v>79</v>
      </c>
      <c r="D161" s="10" t="s">
        <v>58</v>
      </c>
      <c r="E161" s="11" t="s">
        <v>13</v>
      </c>
      <c r="F161" s="11" t="s">
        <v>31</v>
      </c>
      <c r="G161" s="11" t="s">
        <v>15</v>
      </c>
      <c r="H161" s="14" t="s">
        <v>248</v>
      </c>
      <c r="I161" s="14" t="s">
        <v>17</v>
      </c>
      <c r="J161" s="11" t="s">
        <v>200</v>
      </c>
    </row>
    <row r="162" spans="1:10" ht="24" x14ac:dyDescent="0.25">
      <c r="A162" s="7">
        <v>164</v>
      </c>
      <c r="B162" s="11" t="s">
        <v>260</v>
      </c>
      <c r="C162" s="9" t="s">
        <v>79</v>
      </c>
      <c r="D162" s="10" t="s">
        <v>80</v>
      </c>
      <c r="E162" s="11" t="s">
        <v>13</v>
      </c>
      <c r="F162" s="11" t="s">
        <v>31</v>
      </c>
      <c r="G162" s="11" t="s">
        <v>15</v>
      </c>
      <c r="H162" s="14" t="s">
        <v>248</v>
      </c>
      <c r="I162" s="14" t="s">
        <v>20</v>
      </c>
      <c r="J162" s="11" t="s">
        <v>21</v>
      </c>
    </row>
    <row r="163" spans="1:10" x14ac:dyDescent="0.25">
      <c r="A163" s="7">
        <v>165</v>
      </c>
      <c r="B163" s="11" t="s">
        <v>261</v>
      </c>
      <c r="C163" s="23" t="s">
        <v>73</v>
      </c>
      <c r="D163" s="10" t="s">
        <v>30</v>
      </c>
      <c r="E163" s="11" t="s">
        <v>262</v>
      </c>
      <c r="F163" s="11" t="s">
        <v>31</v>
      </c>
      <c r="G163" s="11" t="s">
        <v>15</v>
      </c>
      <c r="H163" s="14" t="s">
        <v>248</v>
      </c>
      <c r="I163" s="12" t="s">
        <v>17</v>
      </c>
      <c r="J163" s="11" t="s">
        <v>263</v>
      </c>
    </row>
    <row r="164" spans="1:10" x14ac:dyDescent="0.25">
      <c r="A164" s="7">
        <v>166</v>
      </c>
      <c r="B164" s="11" t="s">
        <v>264</v>
      </c>
      <c r="C164" s="23" t="s">
        <v>73</v>
      </c>
      <c r="D164" s="10" t="s">
        <v>30</v>
      </c>
      <c r="E164" s="11" t="s">
        <v>262</v>
      </c>
      <c r="F164" s="11" t="s">
        <v>31</v>
      </c>
      <c r="G164" s="11" t="s">
        <v>15</v>
      </c>
      <c r="H164" s="14" t="s">
        <v>248</v>
      </c>
      <c r="I164" s="13" t="s">
        <v>17</v>
      </c>
      <c r="J164" s="11" t="s">
        <v>263</v>
      </c>
    </row>
    <row r="165" spans="1:10" ht="24" x14ac:dyDescent="0.25">
      <c r="A165" s="7">
        <v>167</v>
      </c>
      <c r="B165" s="11" t="s">
        <v>265</v>
      </c>
      <c r="C165" s="16" t="s">
        <v>79</v>
      </c>
      <c r="D165" s="10" t="s">
        <v>80</v>
      </c>
      <c r="E165" s="11" t="s">
        <v>237</v>
      </c>
      <c r="F165" s="11" t="s">
        <v>31</v>
      </c>
      <c r="G165" s="11" t="s">
        <v>15</v>
      </c>
      <c r="H165" s="14" t="s">
        <v>248</v>
      </c>
      <c r="I165" s="14" t="s">
        <v>17</v>
      </c>
      <c r="J165" s="11" t="s">
        <v>266</v>
      </c>
    </row>
    <row r="166" spans="1:10" x14ac:dyDescent="0.25">
      <c r="A166" s="7">
        <v>168</v>
      </c>
      <c r="B166" s="14" t="s">
        <v>267</v>
      </c>
      <c r="C166" s="11" t="s">
        <v>43</v>
      </c>
      <c r="D166" s="10" t="s">
        <v>30</v>
      </c>
      <c r="E166" s="11" t="s">
        <v>268</v>
      </c>
      <c r="F166" s="11" t="s">
        <v>31</v>
      </c>
      <c r="G166" s="11" t="s">
        <v>15</v>
      </c>
      <c r="H166" s="14" t="s">
        <v>248</v>
      </c>
      <c r="I166" s="12" t="s">
        <v>17</v>
      </c>
      <c r="J166" s="11" t="s">
        <v>46</v>
      </c>
    </row>
    <row r="167" spans="1:10" x14ac:dyDescent="0.25">
      <c r="A167" s="7">
        <v>169</v>
      </c>
      <c r="B167" s="14" t="s">
        <v>269</v>
      </c>
      <c r="C167" s="11" t="s">
        <v>43</v>
      </c>
      <c r="D167" s="10" t="s">
        <v>30</v>
      </c>
      <c r="E167" s="11" t="s">
        <v>13</v>
      </c>
      <c r="F167" s="11" t="s">
        <v>31</v>
      </c>
      <c r="G167" s="11" t="s">
        <v>15</v>
      </c>
      <c r="H167" s="14" t="s">
        <v>248</v>
      </c>
      <c r="I167" s="13" t="s">
        <v>17</v>
      </c>
      <c r="J167" s="11" t="s">
        <v>270</v>
      </c>
    </row>
    <row r="168" spans="1:10" x14ac:dyDescent="0.25">
      <c r="A168" s="27">
        <v>170</v>
      </c>
      <c r="B168" s="30" t="s">
        <v>271</v>
      </c>
      <c r="C168" s="23" t="s">
        <v>73</v>
      </c>
      <c r="D168" s="10" t="s">
        <v>30</v>
      </c>
      <c r="E168" s="11" t="s">
        <v>243</v>
      </c>
      <c r="F168" s="11" t="s">
        <v>31</v>
      </c>
      <c r="G168" s="11" t="s">
        <v>15</v>
      </c>
      <c r="H168" s="14" t="s">
        <v>248</v>
      </c>
      <c r="I168" s="13" t="s">
        <v>20</v>
      </c>
      <c r="J168" s="11" t="s">
        <v>21</v>
      </c>
    </row>
    <row r="169" spans="1:10" ht="24" x14ac:dyDescent="0.25">
      <c r="A169" s="7">
        <v>171</v>
      </c>
      <c r="B169" s="11" t="s">
        <v>272</v>
      </c>
      <c r="C169" s="8" t="s">
        <v>79</v>
      </c>
      <c r="D169" s="10" t="s">
        <v>80</v>
      </c>
      <c r="E169" s="11" t="s">
        <v>13</v>
      </c>
      <c r="F169" s="11" t="s">
        <v>31</v>
      </c>
      <c r="G169" s="11" t="s">
        <v>15</v>
      </c>
      <c r="H169" s="14" t="s">
        <v>248</v>
      </c>
      <c r="I169" s="32" t="s">
        <v>17</v>
      </c>
      <c r="J169" s="11" t="s">
        <v>273</v>
      </c>
    </row>
    <row r="170" spans="1:10" x14ac:dyDescent="0.25">
      <c r="A170" s="33">
        <v>172</v>
      </c>
      <c r="B170" s="12" t="s">
        <v>274</v>
      </c>
      <c r="C170" s="29" t="s">
        <v>43</v>
      </c>
      <c r="D170" s="10" t="s">
        <v>30</v>
      </c>
      <c r="E170" s="11" t="s">
        <v>13</v>
      </c>
      <c r="F170" s="11" t="s">
        <v>31</v>
      </c>
      <c r="G170" s="11" t="s">
        <v>15</v>
      </c>
      <c r="H170" s="14" t="s">
        <v>248</v>
      </c>
      <c r="I170" s="15" t="s">
        <v>17</v>
      </c>
      <c r="J170" s="11" t="s">
        <v>46</v>
      </c>
    </row>
    <row r="171" spans="1:10" x14ac:dyDescent="0.25">
      <c r="A171" s="7">
        <v>173</v>
      </c>
      <c r="B171" s="14" t="s">
        <v>275</v>
      </c>
      <c r="C171" s="8" t="s">
        <v>56</v>
      </c>
      <c r="D171" s="10" t="s">
        <v>65</v>
      </c>
      <c r="E171" s="11" t="s">
        <v>262</v>
      </c>
      <c r="F171" s="11" t="s">
        <v>39</v>
      </c>
      <c r="G171" s="11" t="s">
        <v>15</v>
      </c>
      <c r="H171" s="14" t="s">
        <v>248</v>
      </c>
      <c r="I171" s="14" t="s">
        <v>20</v>
      </c>
      <c r="J171" s="11" t="s">
        <v>21</v>
      </c>
    </row>
    <row r="172" spans="1:10" x14ac:dyDescent="0.25">
      <c r="A172" s="7">
        <v>174</v>
      </c>
      <c r="B172" s="11" t="s">
        <v>276</v>
      </c>
      <c r="C172" s="23" t="s">
        <v>38</v>
      </c>
      <c r="D172" s="10" t="s">
        <v>30</v>
      </c>
      <c r="E172" s="11" t="s">
        <v>262</v>
      </c>
      <c r="F172" s="11" t="s">
        <v>31</v>
      </c>
      <c r="G172" s="11" t="s">
        <v>277</v>
      </c>
      <c r="H172" s="14" t="s">
        <v>248</v>
      </c>
      <c r="I172" s="15" t="s">
        <v>33</v>
      </c>
      <c r="J172" s="11" t="s">
        <v>252</v>
      </c>
    </row>
    <row r="173" spans="1:10" x14ac:dyDescent="0.25">
      <c r="A173" s="7">
        <v>175</v>
      </c>
      <c r="B173" s="14" t="s">
        <v>278</v>
      </c>
      <c r="C173" s="8" t="s">
        <v>56</v>
      </c>
      <c r="D173" s="10" t="s">
        <v>65</v>
      </c>
      <c r="E173" s="11" t="s">
        <v>262</v>
      </c>
      <c r="F173" s="11" t="s">
        <v>39</v>
      </c>
      <c r="G173" s="11" t="s">
        <v>277</v>
      </c>
      <c r="H173" s="14" t="s">
        <v>248</v>
      </c>
      <c r="I173" s="13" t="s">
        <v>17</v>
      </c>
      <c r="J173" s="11" t="s">
        <v>88</v>
      </c>
    </row>
    <row r="174" spans="1:10" x14ac:dyDescent="0.25">
      <c r="A174" s="7">
        <v>176</v>
      </c>
      <c r="B174" s="11" t="s">
        <v>279</v>
      </c>
      <c r="C174" s="28" t="s">
        <v>73</v>
      </c>
      <c r="D174" s="10" t="s">
        <v>24</v>
      </c>
      <c r="E174" s="11" t="s">
        <v>243</v>
      </c>
      <c r="F174" s="11" t="s">
        <v>31</v>
      </c>
      <c r="G174" s="11" t="s">
        <v>229</v>
      </c>
      <c r="H174" s="14" t="s">
        <v>248</v>
      </c>
      <c r="I174" s="32" t="s">
        <v>17</v>
      </c>
      <c r="J174" s="11" t="s">
        <v>280</v>
      </c>
    </row>
    <row r="175" spans="1:10" x14ac:dyDescent="0.25">
      <c r="A175" s="27">
        <v>177</v>
      </c>
      <c r="B175" s="30" t="s">
        <v>281</v>
      </c>
      <c r="C175" s="31" t="s">
        <v>73</v>
      </c>
      <c r="D175" s="34" t="s">
        <v>24</v>
      </c>
      <c r="E175" s="30" t="s">
        <v>243</v>
      </c>
      <c r="F175" s="30" t="s">
        <v>31</v>
      </c>
      <c r="G175" s="30" t="s">
        <v>120</v>
      </c>
      <c r="H175" s="13" t="s">
        <v>248</v>
      </c>
      <c r="I175" s="31" t="s">
        <v>17</v>
      </c>
      <c r="J175" s="11" t="s">
        <v>179</v>
      </c>
    </row>
    <row r="176" spans="1:10" ht="24" x14ac:dyDescent="0.25">
      <c r="A176" s="35">
        <v>178</v>
      </c>
      <c r="B176" s="36" t="s">
        <v>282</v>
      </c>
      <c r="C176" s="37" t="s">
        <v>11</v>
      </c>
      <c r="D176" s="37" t="s">
        <v>12</v>
      </c>
      <c r="E176" s="37" t="s">
        <v>237</v>
      </c>
      <c r="F176" s="37" t="s">
        <v>60</v>
      </c>
      <c r="G176" s="37" t="s">
        <v>120</v>
      </c>
      <c r="H176" s="37" t="s">
        <v>248</v>
      </c>
      <c r="I176" s="38" t="s">
        <v>17</v>
      </c>
      <c r="J176" s="11" t="s">
        <v>283</v>
      </c>
    </row>
    <row r="177" spans="1:10" x14ac:dyDescent="0.25">
      <c r="A177" s="39">
        <v>179</v>
      </c>
      <c r="B177" s="23" t="s">
        <v>284</v>
      </c>
      <c r="C177" s="37" t="s">
        <v>56</v>
      </c>
      <c r="D177" s="37" t="s">
        <v>12</v>
      </c>
      <c r="E177" s="37" t="s">
        <v>262</v>
      </c>
      <c r="F177" s="37" t="s">
        <v>39</v>
      </c>
      <c r="G177" s="37" t="s">
        <v>229</v>
      </c>
      <c r="H177" s="37" t="s">
        <v>248</v>
      </c>
      <c r="I177" s="38" t="s">
        <v>17</v>
      </c>
      <c r="J177" s="11" t="s">
        <v>285</v>
      </c>
    </row>
    <row r="178" spans="1:10" x14ac:dyDescent="0.25">
      <c r="A178" s="39">
        <v>180</v>
      </c>
      <c r="B178" s="23" t="s">
        <v>286</v>
      </c>
      <c r="C178" s="37" t="s">
        <v>62</v>
      </c>
      <c r="D178" s="37" t="s">
        <v>24</v>
      </c>
      <c r="E178" s="37" t="s">
        <v>262</v>
      </c>
      <c r="F178" s="37" t="s">
        <v>31</v>
      </c>
      <c r="G178" s="37" t="s">
        <v>229</v>
      </c>
      <c r="H178" s="37" t="s">
        <v>248</v>
      </c>
      <c r="I178" s="38" t="s">
        <v>17</v>
      </c>
      <c r="J178" s="11" t="s">
        <v>255</v>
      </c>
    </row>
    <row r="179" spans="1:10" x14ac:dyDescent="0.25">
      <c r="A179" s="39">
        <v>181</v>
      </c>
      <c r="B179" s="23" t="s">
        <v>287</v>
      </c>
      <c r="C179" s="37" t="s">
        <v>23</v>
      </c>
      <c r="D179" s="37" t="s">
        <v>65</v>
      </c>
      <c r="E179" s="37" t="s">
        <v>237</v>
      </c>
      <c r="F179" s="37" t="s">
        <v>31</v>
      </c>
      <c r="G179" s="37" t="s">
        <v>277</v>
      </c>
      <c r="H179" s="37" t="s">
        <v>248</v>
      </c>
      <c r="I179" s="38" t="s">
        <v>17</v>
      </c>
      <c r="J179" s="11" t="s">
        <v>288</v>
      </c>
    </row>
  </sheetData>
  <autoFilter ref="J1:J179"/>
  <dataValidations count="9">
    <dataValidation type="list" allowBlank="1" showInputMessage="1" showErrorMessage="1" sqref="E1">
      <formula1>TSSR_Cycle</formula1>
      <formula2>0</formula2>
    </dataValidation>
    <dataValidation allowBlank="1" showErrorMessage="1" sqref="D1">
      <formula1>0</formula1>
      <formula2>0</formula2>
    </dataValidation>
    <dataValidation type="list" allowBlank="1" showInputMessage="1" showErrorMessage="1" sqref="G1:G179">
      <formula1>Horizon</formula1>
      <formula2>0</formula2>
    </dataValidation>
    <dataValidation type="list" allowBlank="1" showErrorMessage="1" sqref="D2:D179">
      <formula1>NCHRP_Topic</formula1>
      <formula2>0</formula2>
    </dataValidation>
    <dataValidation type="list" allowBlank="1" showInputMessage="1" showErrorMessage="1" sqref="E2:E179">
      <formula1>Life_Cycle</formula1>
      <formula2>0</formula2>
    </dataValidation>
    <dataValidation type="list" allowBlank="1" showInputMessage="1" showErrorMessage="1" sqref="F2:F179">
      <formula1>BRIC_Subject</formula1>
      <formula2>0</formula2>
    </dataValidation>
    <dataValidation type="list" allowBlank="1" showInputMessage="1" showErrorMessage="1" sqref="C2:C179">
      <formula1>Cluster</formula1>
      <formula2>0</formula2>
    </dataValidation>
    <dataValidation type="list" allowBlank="1" showInputMessage="1" showErrorMessage="1" sqref="H2:H179">
      <formula1>Source</formula1>
      <formula2>0</formula2>
    </dataValidation>
    <dataValidation type="list" allowBlank="1" showInputMessage="1" showErrorMessage="1" sqref="I4 I7:I179">
      <formula1>"Yes,No"</formula1>
      <formula2>0</formula2>
    </dataValidation>
  </dataValidations>
  <pageMargins left="0.25" right="0.25" top="0.75" bottom="0.75" header="0.3" footer="0.3"/>
  <pageSetup firstPageNumber="0" fitToHeight="0" orientation="landscape" horizontalDpi="300" verticalDpi="300"/>
  <headerFooter>
    <oddHeader>&amp;LAppendix A Resilience Road Map Needs r1</oddHeader>
    <oddFooter>&amp;Lr1 September 2018&amp;R&amp;P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zoomScaleNormal="100" workbookViewId="0">
      <selection activeCell="N2" sqref="N2"/>
    </sheetView>
  </sheetViews>
  <sheetFormatPr defaultRowHeight="15" x14ac:dyDescent="0.25"/>
  <cols>
    <col min="1" max="1" width="58.28515625" customWidth="1"/>
    <col min="2" max="2" width="19.85546875" customWidth="1"/>
    <col min="3" max="3" width="24.28515625" customWidth="1"/>
    <col min="4" max="4" width="24.140625" customWidth="1"/>
    <col min="5" max="5" width="10.7109375" customWidth="1"/>
    <col min="6" max="6" width="15.140625" customWidth="1"/>
    <col min="7" max="7" width="36.85546875" customWidth="1"/>
    <col min="8" max="8" width="42.85546875" style="136" customWidth="1"/>
    <col min="9" max="9" width="31.5703125" customWidth="1"/>
    <col min="10" max="10" width="21" customWidth="1"/>
    <col min="11" max="11" width="37.5703125" customWidth="1"/>
    <col min="12" max="12" width="11.42578125"/>
    <col min="13" max="13" width="19.28515625" customWidth="1"/>
    <col min="14" max="14" width="10.85546875" customWidth="1"/>
    <col min="15" max="1025" width="8.85546875" customWidth="1"/>
  </cols>
  <sheetData>
    <row r="1" spans="1:14" ht="30" x14ac:dyDescent="0.25">
      <c r="A1" s="89" t="s">
        <v>3</v>
      </c>
      <c r="B1" s="89" t="s">
        <v>6</v>
      </c>
      <c r="C1" s="89" t="s">
        <v>4</v>
      </c>
      <c r="D1" s="89" t="s">
        <v>5</v>
      </c>
      <c r="E1" s="89" t="s">
        <v>512</v>
      </c>
      <c r="F1" s="89" t="s">
        <v>513</v>
      </c>
      <c r="G1" s="89" t="s">
        <v>7</v>
      </c>
      <c r="H1" s="89" t="s">
        <v>2</v>
      </c>
      <c r="I1" s="89" t="s">
        <v>292</v>
      </c>
      <c r="J1" s="89" t="s">
        <v>414</v>
      </c>
      <c r="K1" s="89" t="s">
        <v>514</v>
      </c>
      <c r="L1" s="137" t="s">
        <v>515</v>
      </c>
      <c r="M1" s="137" t="s">
        <v>516</v>
      </c>
      <c r="N1" s="89" t="s">
        <v>504</v>
      </c>
    </row>
    <row r="2" spans="1:14" ht="17.25" customHeight="1" x14ac:dyDescent="0.25">
      <c r="A2" s="62" t="s">
        <v>80</v>
      </c>
      <c r="B2" t="s">
        <v>120</v>
      </c>
      <c r="C2" t="s">
        <v>262</v>
      </c>
      <c r="D2" t="s">
        <v>14</v>
      </c>
      <c r="E2" t="s">
        <v>517</v>
      </c>
      <c r="F2" t="s">
        <v>518</v>
      </c>
      <c r="G2" t="s">
        <v>16</v>
      </c>
      <c r="H2" s="138" t="s">
        <v>43</v>
      </c>
      <c r="I2" t="s">
        <v>341</v>
      </c>
      <c r="J2" s="124" t="s">
        <v>456</v>
      </c>
      <c r="K2" s="139" t="s">
        <v>519</v>
      </c>
      <c r="L2" s="140">
        <v>45</v>
      </c>
      <c r="M2" t="s">
        <v>508</v>
      </c>
      <c r="N2" t="s">
        <v>520</v>
      </c>
    </row>
    <row r="3" spans="1:14" x14ac:dyDescent="0.25">
      <c r="A3" s="62" t="s">
        <v>58</v>
      </c>
      <c r="B3" t="s">
        <v>229</v>
      </c>
      <c r="C3" t="s">
        <v>243</v>
      </c>
      <c r="D3" t="s">
        <v>60</v>
      </c>
      <c r="E3" t="s">
        <v>521</v>
      </c>
      <c r="F3" t="s">
        <v>522</v>
      </c>
      <c r="G3" t="s">
        <v>227</v>
      </c>
      <c r="H3" s="138" t="s">
        <v>79</v>
      </c>
      <c r="I3" t="s">
        <v>316</v>
      </c>
      <c r="J3" s="124" t="s">
        <v>423</v>
      </c>
      <c r="K3" s="139" t="s">
        <v>523</v>
      </c>
      <c r="L3" s="82" t="s">
        <v>509</v>
      </c>
      <c r="M3" t="s">
        <v>524</v>
      </c>
      <c r="N3" t="s">
        <v>525</v>
      </c>
    </row>
    <row r="4" spans="1:14" x14ac:dyDescent="0.25">
      <c r="A4" s="62" t="s">
        <v>24</v>
      </c>
      <c r="B4" t="s">
        <v>277</v>
      </c>
      <c r="C4" t="s">
        <v>526</v>
      </c>
      <c r="D4" t="s">
        <v>31</v>
      </c>
      <c r="E4" t="s">
        <v>527</v>
      </c>
      <c r="F4" t="s">
        <v>528</v>
      </c>
      <c r="G4" t="s">
        <v>45</v>
      </c>
      <c r="H4" s="138" t="s">
        <v>73</v>
      </c>
      <c r="I4" t="s">
        <v>301</v>
      </c>
      <c r="J4" s="124" t="s">
        <v>419</v>
      </c>
      <c r="K4" s="139" t="s">
        <v>405</v>
      </c>
      <c r="L4" s="82" t="s">
        <v>511</v>
      </c>
      <c r="M4" t="s">
        <v>529</v>
      </c>
      <c r="N4" t="s">
        <v>530</v>
      </c>
    </row>
    <row r="5" spans="1:14" x14ac:dyDescent="0.25">
      <c r="A5" s="62" t="s">
        <v>44</v>
      </c>
      <c r="C5" t="s">
        <v>237</v>
      </c>
      <c r="D5" t="s">
        <v>39</v>
      </c>
      <c r="G5" t="s">
        <v>81</v>
      </c>
      <c r="H5" s="138" t="s">
        <v>62</v>
      </c>
      <c r="I5" t="s">
        <v>298</v>
      </c>
      <c r="J5" s="124" t="s">
        <v>441</v>
      </c>
      <c r="K5" s="139" t="s">
        <v>531</v>
      </c>
      <c r="L5" s="82" t="s">
        <v>507</v>
      </c>
      <c r="M5" t="s">
        <v>532</v>
      </c>
    </row>
    <row r="6" spans="1:14" x14ac:dyDescent="0.25">
      <c r="A6" s="62" t="s">
        <v>103</v>
      </c>
      <c r="C6" t="s">
        <v>268</v>
      </c>
      <c r="D6" t="s">
        <v>164</v>
      </c>
      <c r="G6" t="s">
        <v>145</v>
      </c>
      <c r="H6" s="138" t="s">
        <v>23</v>
      </c>
      <c r="I6" t="s">
        <v>320</v>
      </c>
      <c r="K6" s="139" t="s">
        <v>407</v>
      </c>
      <c r="L6" s="82" t="s">
        <v>510</v>
      </c>
      <c r="M6" t="s">
        <v>533</v>
      </c>
    </row>
    <row r="7" spans="1:14" x14ac:dyDescent="0.25">
      <c r="A7" s="62" t="s">
        <v>49</v>
      </c>
      <c r="C7" t="s">
        <v>119</v>
      </c>
      <c r="D7" t="s">
        <v>25</v>
      </c>
      <c r="G7" t="s">
        <v>155</v>
      </c>
      <c r="H7" s="138" t="s">
        <v>56</v>
      </c>
      <c r="I7" t="s">
        <v>323</v>
      </c>
      <c r="K7" s="139" t="s">
        <v>534</v>
      </c>
      <c r="L7" s="82" t="s">
        <v>535</v>
      </c>
      <c r="M7" t="s">
        <v>433</v>
      </c>
    </row>
    <row r="8" spans="1:14" x14ac:dyDescent="0.25">
      <c r="A8" s="62" t="s">
        <v>12</v>
      </c>
      <c r="C8" t="s">
        <v>536</v>
      </c>
      <c r="G8" t="s">
        <v>203</v>
      </c>
      <c r="H8" s="138" t="s">
        <v>38</v>
      </c>
      <c r="K8" s="139" t="s">
        <v>537</v>
      </c>
      <c r="M8" t="s">
        <v>538</v>
      </c>
    </row>
    <row r="9" spans="1:14" x14ac:dyDescent="0.25">
      <c r="A9" s="62" t="s">
        <v>30</v>
      </c>
      <c r="C9" t="s">
        <v>539</v>
      </c>
      <c r="G9" t="s">
        <v>217</v>
      </c>
      <c r="H9" s="138" t="s">
        <v>53</v>
      </c>
      <c r="K9" s="139" t="s">
        <v>540</v>
      </c>
      <c r="M9" t="s">
        <v>541</v>
      </c>
    </row>
    <row r="10" spans="1:14" ht="16.149999999999999" customHeight="1" x14ac:dyDescent="0.25">
      <c r="A10" s="62" t="s">
        <v>123</v>
      </c>
      <c r="C10" t="s">
        <v>542</v>
      </c>
      <c r="G10" t="s">
        <v>248</v>
      </c>
      <c r="H10" s="138" t="s">
        <v>29</v>
      </c>
      <c r="M10" s="123" t="s">
        <v>543</v>
      </c>
    </row>
    <row r="11" spans="1:14" x14ac:dyDescent="0.25">
      <c r="A11" s="62" t="s">
        <v>65</v>
      </c>
      <c r="C11" t="s">
        <v>544</v>
      </c>
      <c r="H11" s="138" t="s">
        <v>11</v>
      </c>
      <c r="M11" t="s">
        <v>545</v>
      </c>
    </row>
    <row r="12" spans="1:14" x14ac:dyDescent="0.25">
      <c r="A12" s="68" t="s">
        <v>546</v>
      </c>
      <c r="M12" t="s">
        <v>547</v>
      </c>
    </row>
  </sheetData>
  <pageMargins left="0.25" right="0.25" top="0.75" bottom="0.75" header="0.3" footer="0.3"/>
  <pageSetup firstPageNumber="0" fitToHeight="0" orientation="landscape" horizontalDpi="300" verticalDpi="300"/>
  <headerFooter>
    <oddHeader>&amp;LAppendix A Resilience Road Map Needs r1</oddHeader>
    <oddFooter>&amp;Lr1 September 2018&amp;R&amp;P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0"/>
  <sheetViews>
    <sheetView zoomScaleNormal="100" workbookViewId="0">
      <selection activeCell="C8" sqref="C8"/>
    </sheetView>
  </sheetViews>
  <sheetFormatPr defaultRowHeight="15" x14ac:dyDescent="0.25"/>
  <cols>
    <col min="1" max="1" width="7.28515625" style="40" customWidth="1"/>
    <col min="2" max="2" width="9.28515625" style="40" customWidth="1"/>
    <col min="3" max="3" width="66.7109375" style="40" customWidth="1"/>
    <col min="4" max="4" width="32" style="40" customWidth="1"/>
    <col min="5" max="5" width="9.140625" style="40" customWidth="1"/>
    <col min="6" max="6" width="9.140625" style="41" customWidth="1"/>
    <col min="7" max="7" width="11.5703125" style="42" hidden="1"/>
    <col min="8" max="8" width="31.28515625" style="40" customWidth="1"/>
    <col min="9" max="9" width="6.42578125" style="40" customWidth="1"/>
    <col min="10" max="1023" width="9.140625" style="40" customWidth="1"/>
    <col min="1024" max="1025" width="11.5703125"/>
  </cols>
  <sheetData>
    <row r="1" spans="1:10" x14ac:dyDescent="0.25">
      <c r="A1" s="43" t="s">
        <v>289</v>
      </c>
      <c r="B1" s="44" t="s">
        <v>290</v>
      </c>
      <c r="C1" s="44" t="s">
        <v>291</v>
      </c>
      <c r="D1" s="44" t="s">
        <v>292</v>
      </c>
      <c r="E1" s="44" t="s">
        <v>293</v>
      </c>
      <c r="F1" s="44" t="s">
        <v>294</v>
      </c>
      <c r="G1" s="45" t="s">
        <v>295</v>
      </c>
      <c r="H1" s="141" t="s">
        <v>296</v>
      </c>
      <c r="I1" s="141"/>
    </row>
    <row r="2" spans="1:10" x14ac:dyDescent="0.25">
      <c r="A2" s="46">
        <v>15</v>
      </c>
      <c r="B2" s="47" t="s">
        <v>75</v>
      </c>
      <c r="C2" s="46" t="s">
        <v>297</v>
      </c>
      <c r="D2" s="48" t="s">
        <v>298</v>
      </c>
      <c r="E2" s="49">
        <f>Ratings!$AL$17</f>
        <v>3.9117647058823528</v>
      </c>
      <c r="F2" s="47">
        <v>1</v>
      </c>
      <c r="G2" s="42" t="e">
        <f>IF(VLOOKUP(A2,DOTs!A16:W61,23,0)&gt;=1, VLOOKUP(A2,DOTs!A16:W61,23,0), " ")</f>
        <v>#N/A</v>
      </c>
      <c r="H2" s="50" t="s">
        <v>299</v>
      </c>
      <c r="I2" s="40">
        <v>0</v>
      </c>
    </row>
    <row r="3" spans="1:10" x14ac:dyDescent="0.25">
      <c r="A3" s="46">
        <v>19</v>
      </c>
      <c r="B3" s="47" t="s">
        <v>130</v>
      </c>
      <c r="C3" s="46" t="s">
        <v>300</v>
      </c>
      <c r="D3" s="48" t="s">
        <v>301</v>
      </c>
      <c r="E3" s="49">
        <f>Ratings!$AL$21</f>
        <v>3.75</v>
      </c>
      <c r="F3" s="47">
        <v>2</v>
      </c>
      <c r="G3" s="42" t="e">
        <f>IF(VLOOKUP(A3,DOTs!A20:W65,23,0)&gt;=1, VLOOKUP(A3,DOTs!A20:W65,23,0), " ")</f>
        <v>#N/A</v>
      </c>
      <c r="H3" s="51" t="s">
        <v>302</v>
      </c>
      <c r="I3" s="52">
        <v>26</v>
      </c>
    </row>
    <row r="4" spans="1:10" x14ac:dyDescent="0.25">
      <c r="A4" s="46">
        <v>14</v>
      </c>
      <c r="B4" s="47" t="s">
        <v>179</v>
      </c>
      <c r="C4" s="46" t="s">
        <v>303</v>
      </c>
      <c r="D4" s="48" t="s">
        <v>301</v>
      </c>
      <c r="E4" s="49">
        <f>Ratings!$AL$16</f>
        <v>3.71875</v>
      </c>
      <c r="F4" s="47">
        <v>3</v>
      </c>
      <c r="G4" s="42" t="e">
        <f>IF(VLOOKUP(A4,DOTs!A15:W60,23,0)&gt;=1, VLOOKUP(A4,DOTs!A15:W60,23,0), " ")</f>
        <v>#N/A</v>
      </c>
      <c r="H4" s="50" t="s">
        <v>304</v>
      </c>
      <c r="I4" s="40">
        <v>20</v>
      </c>
    </row>
    <row r="5" spans="1:10" x14ac:dyDescent="0.25">
      <c r="A5" s="46">
        <v>1</v>
      </c>
      <c r="B5" s="47" t="s">
        <v>46</v>
      </c>
      <c r="C5" s="46" t="s">
        <v>305</v>
      </c>
      <c r="D5" s="48" t="s">
        <v>298</v>
      </c>
      <c r="E5" s="49">
        <f>Ratings!$AL$3</f>
        <v>3.7058823529411766</v>
      </c>
      <c r="F5" s="47">
        <v>4</v>
      </c>
      <c r="G5" s="42">
        <f>IF(VLOOKUP(A5,DOTs!A2:W47,23,0)&gt;=1, VLOOKUP(A5,DOTs!A2:W47,23,0), " ")</f>
        <v>16</v>
      </c>
      <c r="H5" s="53" t="s">
        <v>306</v>
      </c>
      <c r="I5" s="40">
        <v>0</v>
      </c>
    </row>
    <row r="6" spans="1:10" x14ac:dyDescent="0.25">
      <c r="A6" s="46">
        <v>3</v>
      </c>
      <c r="B6" s="47" t="s">
        <v>146</v>
      </c>
      <c r="C6" s="46" t="s">
        <v>307</v>
      </c>
      <c r="D6" s="48" t="s">
        <v>301</v>
      </c>
      <c r="E6" s="49">
        <f>Ratings!$AL$5</f>
        <v>3.6764705882352939</v>
      </c>
      <c r="F6" s="47">
        <v>5</v>
      </c>
      <c r="G6" s="42">
        <f>IF(VLOOKUP(A6,DOTs!A4:W49,23,0)&gt;=1, VLOOKUP(A6,DOTs!A4:W49,23,0), " ")</f>
        <v>25</v>
      </c>
    </row>
    <row r="7" spans="1:10" x14ac:dyDescent="0.25">
      <c r="A7" s="46">
        <v>25</v>
      </c>
      <c r="B7" s="47" t="s">
        <v>137</v>
      </c>
      <c r="C7" s="46" t="s">
        <v>308</v>
      </c>
      <c r="D7" s="48" t="s">
        <v>298</v>
      </c>
      <c r="E7" s="49">
        <f>Ratings!$AL$27</f>
        <v>3.53125</v>
      </c>
      <c r="F7" s="47">
        <v>6</v>
      </c>
      <c r="G7" s="42" t="e">
        <f>IF(VLOOKUP(A7,DOTs!A26:W71,23,0)&gt;=1, VLOOKUP(A7,DOTs!A26:W71,23,0), " ")</f>
        <v>#N/A</v>
      </c>
    </row>
    <row r="8" spans="1:10" x14ac:dyDescent="0.25">
      <c r="A8" s="46">
        <v>2</v>
      </c>
      <c r="B8" s="47" t="s">
        <v>67</v>
      </c>
      <c r="C8" s="46" t="s">
        <v>309</v>
      </c>
      <c r="D8" s="48" t="s">
        <v>301</v>
      </c>
      <c r="E8" s="49">
        <f>Ratings!$AL$4</f>
        <v>3.4848484848484849</v>
      </c>
      <c r="F8" s="47">
        <v>7</v>
      </c>
      <c r="G8" s="42">
        <f>IF(VLOOKUP(A8,DOTs!A3:W48,23,0)&gt;=1, VLOOKUP(A8,DOTs!A3:W48,23,0), " ")</f>
        <v>21</v>
      </c>
      <c r="H8" s="141" t="s">
        <v>310</v>
      </c>
      <c r="I8" s="141"/>
    </row>
    <row r="9" spans="1:10" x14ac:dyDescent="0.25">
      <c r="A9" s="46">
        <v>11</v>
      </c>
      <c r="B9" s="47" t="s">
        <v>77</v>
      </c>
      <c r="C9" s="46" t="s">
        <v>311</v>
      </c>
      <c r="D9" s="48" t="s">
        <v>298</v>
      </c>
      <c r="E9" s="49">
        <f>Ratings!$AL$13</f>
        <v>3.4375</v>
      </c>
      <c r="F9" s="47">
        <v>8</v>
      </c>
      <c r="G9" s="42" t="e">
        <f>IF(VLOOKUP(A9,DOTs!A12:W57,23,0)&gt;=1, VLOOKUP(A9,DOTs!A12:W57,23,0), " ")</f>
        <v>#N/A</v>
      </c>
      <c r="H9" s="53" t="s">
        <v>312</v>
      </c>
      <c r="I9" s="40">
        <v>6</v>
      </c>
      <c r="J9" s="54">
        <f t="shared" ref="J9:J19" si="0">I9/$I$19</f>
        <v>0.23076923076923078</v>
      </c>
    </row>
    <row r="10" spans="1:10" x14ac:dyDescent="0.25">
      <c r="A10" s="46">
        <v>35</v>
      </c>
      <c r="B10" s="47" t="s">
        <v>54</v>
      </c>
      <c r="C10" s="46" t="s">
        <v>313</v>
      </c>
      <c r="D10" s="48" t="s">
        <v>301</v>
      </c>
      <c r="E10" s="49">
        <f>Ratings!$AL$37</f>
        <v>3.3636363636363638</v>
      </c>
      <c r="F10" s="47">
        <v>9</v>
      </c>
      <c r="G10" s="42" t="e">
        <f>IF(VLOOKUP(A10,DOTs!A36:W81,23,0)&gt;=1, VLOOKUP(A10,DOTs!A36:W81,23,0), " ")</f>
        <v>#N/A</v>
      </c>
      <c r="H10" s="53" t="s">
        <v>314</v>
      </c>
      <c r="I10" s="40">
        <v>4</v>
      </c>
      <c r="J10" s="54">
        <f t="shared" si="0"/>
        <v>0.15384615384615385</v>
      </c>
    </row>
    <row r="11" spans="1:10" x14ac:dyDescent="0.25">
      <c r="A11" s="46">
        <v>6</v>
      </c>
      <c r="B11" s="47" t="s">
        <v>200</v>
      </c>
      <c r="C11" s="46" t="s">
        <v>315</v>
      </c>
      <c r="D11" s="48" t="s">
        <v>316</v>
      </c>
      <c r="E11" s="49">
        <f>Ratings!$AL$8</f>
        <v>3.3030303030303032</v>
      </c>
      <c r="F11" s="47">
        <v>10</v>
      </c>
      <c r="G11" s="42">
        <f>IF(VLOOKUP(A11,DOTs!A7:W52,23,0)&gt;=1, VLOOKUP(A11,DOTs!A7:W52,23,0), " ")</f>
        <v>37</v>
      </c>
      <c r="H11" s="53" t="s">
        <v>317</v>
      </c>
      <c r="I11" s="40">
        <v>3</v>
      </c>
      <c r="J11" s="54">
        <f t="shared" si="0"/>
        <v>0.11538461538461539</v>
      </c>
    </row>
    <row r="12" spans="1:10" x14ac:dyDescent="0.25">
      <c r="A12" s="46">
        <v>34</v>
      </c>
      <c r="B12" s="47" t="s">
        <v>252</v>
      </c>
      <c r="C12" s="46" t="s">
        <v>276</v>
      </c>
      <c r="D12" s="48" t="s">
        <v>316</v>
      </c>
      <c r="E12" s="49">
        <f>Ratings!$AL$36</f>
        <v>3.2424242424242422</v>
      </c>
      <c r="F12" s="47">
        <v>11</v>
      </c>
      <c r="G12" s="42" t="e">
        <f>IF(VLOOKUP(A12,DOTs!A35:W80,23,0)&gt;=1, VLOOKUP(A12,DOTs!A35:W80,23,0), " ")</f>
        <v>#N/A</v>
      </c>
      <c r="H12" s="55" t="s">
        <v>318</v>
      </c>
      <c r="I12" s="56">
        <v>3</v>
      </c>
      <c r="J12" s="54">
        <f t="shared" si="0"/>
        <v>0.11538461538461539</v>
      </c>
    </row>
    <row r="13" spans="1:10" x14ac:dyDescent="0.25">
      <c r="A13" s="46">
        <v>43</v>
      </c>
      <c r="B13" s="47" t="s">
        <v>36</v>
      </c>
      <c r="C13" s="48" t="s">
        <v>319</v>
      </c>
      <c r="D13" s="48" t="s">
        <v>320</v>
      </c>
      <c r="E13" s="49">
        <f>Ratings!$AL$45</f>
        <v>3.2121212121212119</v>
      </c>
      <c r="F13" s="47">
        <v>12</v>
      </c>
      <c r="G13" s="42" t="e">
        <f>IF(VLOOKUP(A13,DOTs!A44:W89,23,0)&gt;=1, VLOOKUP(A13,DOTs!A44:W89,23,0), " ")</f>
        <v>#N/A</v>
      </c>
      <c r="H13" s="53" t="s">
        <v>321</v>
      </c>
      <c r="I13" s="40">
        <v>3</v>
      </c>
      <c r="J13" s="54">
        <f t="shared" si="0"/>
        <v>0.11538461538461539</v>
      </c>
    </row>
    <row r="14" spans="1:10" x14ac:dyDescent="0.25">
      <c r="A14" s="46">
        <v>27</v>
      </c>
      <c r="B14" s="47" t="s">
        <v>27</v>
      </c>
      <c r="C14" s="46" t="s">
        <v>322</v>
      </c>
      <c r="D14" s="48" t="s">
        <v>323</v>
      </c>
      <c r="E14" s="49">
        <f>Ratings!$AL$29</f>
        <v>3.1818181818181817</v>
      </c>
      <c r="F14" s="47">
        <v>13</v>
      </c>
      <c r="G14" s="42" t="e">
        <f>IF(VLOOKUP(A14,DOTs!A28:W73,23,0)&gt;=1, VLOOKUP(A14,DOTs!A28:W73,23,0), " ")</f>
        <v>#N/A</v>
      </c>
      <c r="H14" s="57" t="s">
        <v>324</v>
      </c>
      <c r="I14" s="58">
        <v>2</v>
      </c>
      <c r="J14" s="54">
        <f t="shared" si="0"/>
        <v>7.6923076923076927E-2</v>
      </c>
    </row>
    <row r="15" spans="1:10" x14ac:dyDescent="0.25">
      <c r="A15" s="46">
        <v>33</v>
      </c>
      <c r="B15" s="47" t="s">
        <v>142</v>
      </c>
      <c r="C15" s="46" t="s">
        <v>325</v>
      </c>
      <c r="D15" s="48" t="s">
        <v>320</v>
      </c>
      <c r="E15" s="49">
        <f>Ratings!$AL$35</f>
        <v>3.15625</v>
      </c>
      <c r="F15" s="47">
        <v>14</v>
      </c>
      <c r="G15" s="42" t="e">
        <f>IF(VLOOKUP(A15,DOTs!A34:W79,23,0)&gt;=1, VLOOKUP(A15,DOTs!A34:W79,23,0), " ")</f>
        <v>#N/A</v>
      </c>
      <c r="H15" s="53" t="s">
        <v>326</v>
      </c>
      <c r="I15" s="40">
        <v>2</v>
      </c>
      <c r="J15" s="54">
        <f t="shared" si="0"/>
        <v>7.6923076923076927E-2</v>
      </c>
    </row>
    <row r="16" spans="1:10" x14ac:dyDescent="0.25">
      <c r="A16" s="46">
        <v>31</v>
      </c>
      <c r="B16" s="47" t="s">
        <v>88</v>
      </c>
      <c r="C16" s="46" t="s">
        <v>278</v>
      </c>
      <c r="D16" s="48" t="s">
        <v>316</v>
      </c>
      <c r="E16" s="49">
        <f>Ratings!$AL$33</f>
        <v>3.1470588235294117</v>
      </c>
      <c r="F16" s="47">
        <v>15</v>
      </c>
      <c r="G16" s="42" t="e">
        <f>IF(VLOOKUP(A16,DOTs!A32:W77,23,0)&gt;=1, VLOOKUP(A16,DOTs!A32:W77,23,0), " ")</f>
        <v>#N/A</v>
      </c>
      <c r="H16" s="53" t="s">
        <v>327</v>
      </c>
      <c r="I16" s="40">
        <v>1</v>
      </c>
      <c r="J16" s="54">
        <f t="shared" si="0"/>
        <v>3.8461538461538464E-2</v>
      </c>
    </row>
    <row r="17" spans="1:10" x14ac:dyDescent="0.25">
      <c r="A17" s="46">
        <v>4</v>
      </c>
      <c r="B17" s="47" t="s">
        <v>192</v>
      </c>
      <c r="C17" s="46" t="s">
        <v>328</v>
      </c>
      <c r="D17" s="48" t="s">
        <v>316</v>
      </c>
      <c r="E17" s="49">
        <f>Ratings!$AL$6</f>
        <v>3.0909090909090908</v>
      </c>
      <c r="F17" s="47">
        <v>16</v>
      </c>
      <c r="G17" s="42">
        <f>IF(VLOOKUP(A17,DOTs!A5:W50,23,0)&gt;=1, VLOOKUP(A17,DOTs!A5:W50,23,0), " ")</f>
        <v>21</v>
      </c>
      <c r="H17" s="53" t="s">
        <v>329</v>
      </c>
      <c r="I17" s="40">
        <v>1</v>
      </c>
      <c r="J17" s="54">
        <f t="shared" si="0"/>
        <v>3.8461538461538464E-2</v>
      </c>
    </row>
    <row r="18" spans="1:10" x14ac:dyDescent="0.25">
      <c r="A18" s="46">
        <v>37</v>
      </c>
      <c r="B18" s="47" t="s">
        <v>151</v>
      </c>
      <c r="C18" s="46" t="s">
        <v>330</v>
      </c>
      <c r="D18" s="48" t="s">
        <v>301</v>
      </c>
      <c r="E18" s="49">
        <f>Ratings!$AL$39</f>
        <v>3.0625</v>
      </c>
      <c r="F18" s="47">
        <v>17</v>
      </c>
      <c r="G18" s="42" t="e">
        <f>IF(VLOOKUP(A18,DOTs!A38:W83,23,0)&gt;=1, VLOOKUP(A18,DOTs!A38:W83,23,0), " ")</f>
        <v>#N/A</v>
      </c>
      <c r="H18" s="53" t="s">
        <v>331</v>
      </c>
      <c r="I18" s="40">
        <v>1</v>
      </c>
      <c r="J18" s="54">
        <f t="shared" si="0"/>
        <v>3.8461538461538464E-2</v>
      </c>
    </row>
    <row r="19" spans="1:10" x14ac:dyDescent="0.25">
      <c r="A19" s="46">
        <v>46</v>
      </c>
      <c r="B19" s="47" t="s">
        <v>255</v>
      </c>
      <c r="C19" s="48" t="s">
        <v>332</v>
      </c>
      <c r="D19" s="48" t="s">
        <v>320</v>
      </c>
      <c r="E19" s="49">
        <f>Ratings!$AL$48</f>
        <v>3.0625</v>
      </c>
      <c r="F19" s="47">
        <v>17</v>
      </c>
      <c r="G19" s="42" t="e">
        <f>IF(VLOOKUP(A19,DOTs!A47:W92,23,0)&gt;=1, VLOOKUP(A19,DOTs!A47:W92,23,0), " ")</f>
        <v>#N/A</v>
      </c>
      <c r="H19" s="59" t="s">
        <v>333</v>
      </c>
      <c r="I19" s="60">
        <f>SUM(I9:I18)</f>
        <v>26</v>
      </c>
      <c r="J19" s="61">
        <f t="shared" si="0"/>
        <v>1</v>
      </c>
    </row>
    <row r="20" spans="1:10" x14ac:dyDescent="0.25">
      <c r="A20" s="46">
        <v>8</v>
      </c>
      <c r="B20" s="47" t="s">
        <v>266</v>
      </c>
      <c r="C20" s="46" t="s">
        <v>334</v>
      </c>
      <c r="D20" s="48" t="s">
        <v>298</v>
      </c>
      <c r="E20" s="49">
        <f>Ratings!$AL$10</f>
        <v>3.032258064516129</v>
      </c>
      <c r="F20" s="47">
        <v>19</v>
      </c>
      <c r="G20" s="42">
        <f>IF(VLOOKUP(A20,DOTs!A9:W54,23,0)&gt;=1, VLOOKUP(A20,DOTs!A9:W54,23,0), " ")</f>
        <v>5</v>
      </c>
    </row>
    <row r="21" spans="1:10" x14ac:dyDescent="0.25">
      <c r="A21" s="46">
        <v>9</v>
      </c>
      <c r="B21" s="47" t="s">
        <v>273</v>
      </c>
      <c r="C21" s="46" t="s">
        <v>335</v>
      </c>
      <c r="D21" s="48" t="s">
        <v>301</v>
      </c>
      <c r="E21" s="49">
        <f>Ratings!$AL$11</f>
        <v>3.0303030303030303</v>
      </c>
      <c r="F21" s="47">
        <v>19</v>
      </c>
      <c r="G21" s="42">
        <f>IF(VLOOKUP(A21,DOTs!A10:W55,23,0)&gt;=1, VLOOKUP(A21,DOTs!A10:W55,23,0), " ")</f>
        <v>44</v>
      </c>
    </row>
    <row r="22" spans="1:10" x14ac:dyDescent="0.25">
      <c r="A22" s="46">
        <v>22</v>
      </c>
      <c r="B22" s="47" t="s">
        <v>105</v>
      </c>
      <c r="C22" s="46" t="s">
        <v>336</v>
      </c>
      <c r="D22" s="48" t="s">
        <v>298</v>
      </c>
      <c r="E22" s="49">
        <f>Ratings!$AL$24</f>
        <v>3.03125</v>
      </c>
      <c r="F22" s="47">
        <v>19</v>
      </c>
      <c r="G22" s="42" t="e">
        <f>IF(VLOOKUP(A22,DOTs!A23:W68,23,0)&gt;=1, VLOOKUP(A22,DOTs!A23:W68,23,0), " ")</f>
        <v>#N/A</v>
      </c>
      <c r="H22" s="44" t="s">
        <v>337</v>
      </c>
      <c r="I22" s="60"/>
    </row>
    <row r="23" spans="1:10" x14ac:dyDescent="0.25">
      <c r="A23" s="46">
        <v>23</v>
      </c>
      <c r="B23" s="47" t="s">
        <v>101</v>
      </c>
      <c r="C23" s="46" t="s">
        <v>338</v>
      </c>
      <c r="D23" s="48" t="s">
        <v>320</v>
      </c>
      <c r="E23" s="49">
        <f>Ratings!$AL$25</f>
        <v>3.0303030303030303</v>
      </c>
      <c r="F23" s="47">
        <v>19</v>
      </c>
      <c r="G23" s="42" t="e">
        <f>IF(VLOOKUP(A23,DOTs!A24:W69,23,0)&gt;=1, VLOOKUP(A23,DOTs!A24:W69,23,0), " ")</f>
        <v>#N/A</v>
      </c>
      <c r="H23" s="40" t="s">
        <v>301</v>
      </c>
      <c r="I23" s="40">
        <v>8</v>
      </c>
      <c r="J23" s="54">
        <f t="shared" ref="J23:J29" si="1">I23/$I$29</f>
        <v>0.30769230769230771</v>
      </c>
    </row>
    <row r="24" spans="1:10" x14ac:dyDescent="0.25">
      <c r="A24" s="46">
        <v>30</v>
      </c>
      <c r="B24" s="47" t="s">
        <v>114</v>
      </c>
      <c r="C24" s="48" t="s">
        <v>339</v>
      </c>
      <c r="D24" s="48" t="s">
        <v>301</v>
      </c>
      <c r="E24" s="49">
        <f>Ratings!$AL$32</f>
        <v>3.03125</v>
      </c>
      <c r="F24" s="47">
        <v>19</v>
      </c>
      <c r="G24" s="42" t="e">
        <f>IF(VLOOKUP(A24,DOTs!A31:W76,23,0)&gt;=1, VLOOKUP(A24,DOTs!A31:W76,23,0), " ")</f>
        <v>#N/A</v>
      </c>
      <c r="H24" s="40" t="s">
        <v>298</v>
      </c>
      <c r="I24" s="40">
        <v>6</v>
      </c>
      <c r="J24" s="54">
        <f t="shared" si="1"/>
        <v>0.23076923076923078</v>
      </c>
    </row>
    <row r="25" spans="1:10" x14ac:dyDescent="0.25">
      <c r="A25" s="46">
        <v>38</v>
      </c>
      <c r="B25" s="47" t="s">
        <v>34</v>
      </c>
      <c r="C25" s="46" t="s">
        <v>340</v>
      </c>
      <c r="D25" s="48" t="s">
        <v>341</v>
      </c>
      <c r="E25" s="49">
        <f>Ratings!$AL$40</f>
        <v>3.0303030303030303</v>
      </c>
      <c r="F25" s="47">
        <v>19</v>
      </c>
      <c r="G25" s="42" t="e">
        <f>IF(VLOOKUP(A25,DOTs!A39:W84,23,0)&gt;=1, VLOOKUP(A25,DOTs!A39:W84,23,0), " ")</f>
        <v>#N/A</v>
      </c>
      <c r="H25" s="40" t="s">
        <v>316</v>
      </c>
      <c r="I25" s="40">
        <v>5</v>
      </c>
      <c r="J25" s="54">
        <f t="shared" si="1"/>
        <v>0.19230769230769232</v>
      </c>
    </row>
    <row r="26" spans="1:10" x14ac:dyDescent="0.25">
      <c r="A26" s="46">
        <v>28</v>
      </c>
      <c r="B26" s="47" t="s">
        <v>99</v>
      </c>
      <c r="C26" s="46" t="s">
        <v>342</v>
      </c>
      <c r="D26" s="48" t="s">
        <v>316</v>
      </c>
      <c r="E26" s="49">
        <f>Ratings!$AL$30</f>
        <v>3</v>
      </c>
      <c r="F26" s="47">
        <v>25</v>
      </c>
      <c r="G26" s="42" t="e">
        <f>IF(VLOOKUP(A26,DOTs!A29:W74,23,0)&gt;=1, VLOOKUP(A26,DOTs!A29:W74,23,0), " ")</f>
        <v>#N/A</v>
      </c>
      <c r="H26" s="40" t="s">
        <v>320</v>
      </c>
      <c r="I26" s="40">
        <v>5</v>
      </c>
      <c r="J26" s="54">
        <f t="shared" si="1"/>
        <v>0.19230769230769232</v>
      </c>
    </row>
    <row r="27" spans="1:10" x14ac:dyDescent="0.25">
      <c r="A27" s="46">
        <v>44</v>
      </c>
      <c r="B27" s="47" t="s">
        <v>158</v>
      </c>
      <c r="C27" s="46" t="s">
        <v>343</v>
      </c>
      <c r="D27" s="48" t="s">
        <v>320</v>
      </c>
      <c r="E27" s="49">
        <f>Ratings!$AL$46</f>
        <v>3</v>
      </c>
      <c r="F27" s="47">
        <v>25</v>
      </c>
      <c r="G27" s="42" t="e">
        <f>IF(VLOOKUP(A27,DOTs!A45:W90,23,0)&gt;=1, VLOOKUP(A27,DOTs!A45:W90,23,0), " ")</f>
        <v>#N/A</v>
      </c>
      <c r="H27" s="40" t="s">
        <v>341</v>
      </c>
      <c r="I27" s="40">
        <v>1</v>
      </c>
      <c r="J27" s="54">
        <f t="shared" si="1"/>
        <v>3.8461538461538464E-2</v>
      </c>
    </row>
    <row r="28" spans="1:10" x14ac:dyDescent="0.25">
      <c r="A28" s="40">
        <v>16</v>
      </c>
      <c r="B28" s="41" t="s">
        <v>263</v>
      </c>
      <c r="C28" s="40" t="s">
        <v>344</v>
      </c>
      <c r="D28" s="62" t="s">
        <v>298</v>
      </c>
      <c r="E28" s="63">
        <f>Ratings!$AL$18</f>
        <v>2.96875</v>
      </c>
      <c r="F28" s="41">
        <v>27</v>
      </c>
      <c r="G28" s="42">
        <f>IF(VLOOKUP(A28,DOTs!A17:W62,23,0)&gt;=1, VLOOKUP(A28,DOTs!A17:W62,23,0), " ")</f>
        <v>8</v>
      </c>
      <c r="H28" s="40" t="s">
        <v>323</v>
      </c>
      <c r="I28" s="40">
        <v>1</v>
      </c>
      <c r="J28" s="54">
        <f t="shared" si="1"/>
        <v>3.8461538461538464E-2</v>
      </c>
    </row>
    <row r="29" spans="1:10" x14ac:dyDescent="0.25">
      <c r="A29" s="40">
        <v>7</v>
      </c>
      <c r="B29" s="41" t="s">
        <v>235</v>
      </c>
      <c r="C29" s="40" t="s">
        <v>345</v>
      </c>
      <c r="D29" s="62"/>
      <c r="E29" s="63">
        <f>Ratings!$AL$9</f>
        <v>2.8787878787878789</v>
      </c>
      <c r="F29" s="41">
        <v>28</v>
      </c>
      <c r="G29" s="42">
        <f>IF(VLOOKUP(A29,DOTs!A8:W53,23,0)&gt;=1, VLOOKUP(A29,DOTs!A8:W53,23,0), " ")</f>
        <v>15</v>
      </c>
      <c r="H29" s="64" t="s">
        <v>333</v>
      </c>
      <c r="I29" s="65">
        <f>SUM(I23:I28)</f>
        <v>26</v>
      </c>
      <c r="J29" s="54">
        <f t="shared" si="1"/>
        <v>1</v>
      </c>
    </row>
    <row r="30" spans="1:10" x14ac:dyDescent="0.25">
      <c r="A30" s="40">
        <v>17</v>
      </c>
      <c r="B30" s="41" t="s">
        <v>280</v>
      </c>
      <c r="C30" s="40" t="s">
        <v>346</v>
      </c>
      <c r="D30" s="62"/>
      <c r="E30" s="63">
        <f>Ratings!$AL$19</f>
        <v>2.870967741935484</v>
      </c>
      <c r="F30" s="41">
        <v>29</v>
      </c>
      <c r="G30" s="42">
        <f>IF(VLOOKUP(A30,DOTs!A18:W63,23,0)&gt;=1, VLOOKUP(A30,DOTs!A18:W63,23,0), " ")</f>
        <v>43</v>
      </c>
    </row>
    <row r="31" spans="1:10" x14ac:dyDescent="0.25">
      <c r="A31" s="40">
        <v>5</v>
      </c>
      <c r="B31" s="41" t="s">
        <v>82</v>
      </c>
      <c r="C31" s="40" t="s">
        <v>347</v>
      </c>
      <c r="D31" s="62"/>
      <c r="E31" s="63">
        <f>Ratings!$AL$7</f>
        <v>2.8125</v>
      </c>
      <c r="F31" s="41">
        <v>30</v>
      </c>
      <c r="G31" s="42">
        <f>IF(VLOOKUP(A31,DOTs!A6:W51,23,0)&gt;=1, VLOOKUP(A31,DOTs!A6:W51,23,0), " ")</f>
        <v>25</v>
      </c>
    </row>
    <row r="32" spans="1:10" x14ac:dyDescent="0.25">
      <c r="A32" s="40">
        <v>18</v>
      </c>
      <c r="B32" s="41" t="s">
        <v>69</v>
      </c>
      <c r="C32" s="40" t="s">
        <v>348</v>
      </c>
      <c r="D32" s="62"/>
      <c r="E32" s="63">
        <f>Ratings!$AL$20</f>
        <v>2.8125</v>
      </c>
      <c r="F32" s="41">
        <v>30</v>
      </c>
      <c r="G32" s="42">
        <f>IF(VLOOKUP(A32,DOTs!A19:W64,23,0)&gt;=1, VLOOKUP(A32,DOTs!A19:W64,23,0), " ")</f>
        <v>14</v>
      </c>
    </row>
    <row r="33" spans="1:9" x14ac:dyDescent="0.25">
      <c r="A33" s="40">
        <v>40</v>
      </c>
      <c r="B33" s="41" t="s">
        <v>51</v>
      </c>
      <c r="C33" s="40" t="s">
        <v>349</v>
      </c>
      <c r="D33" s="62"/>
      <c r="E33" s="63">
        <f>Ratings!$AL$42</f>
        <v>2.8125</v>
      </c>
      <c r="F33" s="41">
        <v>30</v>
      </c>
      <c r="G33" s="42" t="e">
        <f>IF(VLOOKUP(A33,DOTs!A41:W86,23,0)&gt;=1, VLOOKUP(A33,DOTs!A41:W86,23,0), " ")</f>
        <v>#N/A</v>
      </c>
    </row>
    <row r="34" spans="1:9" x14ac:dyDescent="0.25">
      <c r="A34" s="40">
        <v>10</v>
      </c>
      <c r="B34" s="41" t="s">
        <v>350</v>
      </c>
      <c r="C34" s="40" t="s">
        <v>351</v>
      </c>
      <c r="D34" s="62"/>
      <c r="E34" s="63">
        <f>Ratings!$AL$12</f>
        <v>2.78125</v>
      </c>
      <c r="F34" s="41">
        <v>33</v>
      </c>
      <c r="G34" s="42">
        <f>IF(VLOOKUP(A34,DOTs!A11:W56,23,0)&gt;=1, VLOOKUP(A34,DOTs!A11:W56,23,0), " ")</f>
        <v>12</v>
      </c>
      <c r="H34" s="58"/>
      <c r="I34" s="58"/>
    </row>
    <row r="35" spans="1:9" x14ac:dyDescent="0.25">
      <c r="A35" s="40">
        <v>39</v>
      </c>
      <c r="B35" s="41" t="s">
        <v>92</v>
      </c>
      <c r="C35" s="40" t="s">
        <v>352</v>
      </c>
      <c r="D35" s="62"/>
      <c r="E35" s="63">
        <f>Ratings!$AL$41</f>
        <v>2.78125</v>
      </c>
      <c r="F35" s="41">
        <v>33</v>
      </c>
      <c r="G35" s="42" t="e">
        <f>IF(VLOOKUP(A35,DOTs!A40:W85,23,0)&gt;=1, VLOOKUP(A35,DOTs!A40:W85,23,0), " ")</f>
        <v>#N/A</v>
      </c>
    </row>
    <row r="36" spans="1:9" x14ac:dyDescent="0.25">
      <c r="A36" s="40">
        <v>42</v>
      </c>
      <c r="B36" s="41" t="s">
        <v>18</v>
      </c>
      <c r="C36" s="40" t="s">
        <v>353</v>
      </c>
      <c r="D36" s="62"/>
      <c r="E36" s="63">
        <f>Ratings!$AL$44</f>
        <v>2.75</v>
      </c>
      <c r="F36" s="41">
        <v>35</v>
      </c>
      <c r="G36" s="42" t="e">
        <f>IF(VLOOKUP(A36,DOTs!A43:W88,23,0)&gt;=1, VLOOKUP(A36,DOTs!A43:W88,23,0), " ")</f>
        <v>#N/A</v>
      </c>
      <c r="H36" s="66"/>
      <c r="I36" s="52"/>
    </row>
    <row r="37" spans="1:9" x14ac:dyDescent="0.25">
      <c r="A37" s="40">
        <v>41</v>
      </c>
      <c r="B37" s="41" t="s">
        <v>187</v>
      </c>
      <c r="C37" s="40" t="s">
        <v>354</v>
      </c>
      <c r="D37" s="62"/>
      <c r="E37" s="63">
        <f>Ratings!$AL$43</f>
        <v>2.7419354838709675</v>
      </c>
      <c r="F37" s="41">
        <v>36</v>
      </c>
      <c r="G37" s="42" t="e">
        <f>IF(VLOOKUP(A37,DOTs!A42:W87,23,0)&gt;=1, VLOOKUP(A37,DOTs!A42:W87,23,0), " ")</f>
        <v>#N/A</v>
      </c>
    </row>
    <row r="38" spans="1:9" x14ac:dyDescent="0.25">
      <c r="A38" s="40">
        <v>24</v>
      </c>
      <c r="B38" s="41" t="s">
        <v>121</v>
      </c>
      <c r="C38" s="40" t="s">
        <v>355</v>
      </c>
      <c r="D38" s="62"/>
      <c r="E38" s="63">
        <f>Ratings!$AL$26</f>
        <v>2.6969696969696968</v>
      </c>
      <c r="F38" s="41">
        <v>37</v>
      </c>
      <c r="G38" s="42">
        <f>IF(VLOOKUP(A38,DOTs!A25:W70,23,0)&gt;=1, VLOOKUP(A38,DOTs!A25:W70,23,0), " ")</f>
        <v>19</v>
      </c>
    </row>
    <row r="39" spans="1:9" x14ac:dyDescent="0.25">
      <c r="A39" s="40">
        <v>21</v>
      </c>
      <c r="B39" s="41" t="s">
        <v>40</v>
      </c>
      <c r="C39" s="40" t="s">
        <v>356</v>
      </c>
      <c r="D39" s="62"/>
      <c r="E39" s="63">
        <f>Ratings!$AL$23</f>
        <v>2.6666666666666665</v>
      </c>
      <c r="F39" s="41">
        <v>38</v>
      </c>
      <c r="G39" s="42">
        <f>IF(VLOOKUP(A39,DOTs!A22:W67,23,0)&gt;=1, VLOOKUP(A39,DOTs!A22:W67,23,0), " ")</f>
        <v>19</v>
      </c>
      <c r="H39" s="52"/>
      <c r="I39" s="52"/>
    </row>
    <row r="40" spans="1:9" x14ac:dyDescent="0.25">
      <c r="A40" s="40">
        <v>29</v>
      </c>
      <c r="B40" s="41" t="s">
        <v>288</v>
      </c>
      <c r="C40" s="40" t="s">
        <v>287</v>
      </c>
      <c r="D40" s="62"/>
      <c r="E40" s="63">
        <f>Ratings!$AL$31</f>
        <v>2.6666666666666665</v>
      </c>
      <c r="F40" s="41">
        <v>38</v>
      </c>
      <c r="G40" s="42">
        <f>IF(VLOOKUP(A40,DOTs!A30:W75,23,0)&gt;=1, VLOOKUP(A40,DOTs!A30:W75,23,0), " ")</f>
        <v>25</v>
      </c>
    </row>
    <row r="41" spans="1:9" x14ac:dyDescent="0.25">
      <c r="A41" s="40">
        <v>12</v>
      </c>
      <c r="B41" s="41" t="s">
        <v>95</v>
      </c>
      <c r="C41" s="40" t="s">
        <v>357</v>
      </c>
      <c r="D41" s="62"/>
      <c r="E41" s="63">
        <f>Ratings!$AL$14</f>
        <v>2.59375</v>
      </c>
      <c r="F41" s="41">
        <v>40</v>
      </c>
      <c r="G41" s="42">
        <f>IF(VLOOKUP(A41,DOTs!A13:W58,23,0)&gt;=1, VLOOKUP(A41,DOTs!A13:W58,23,0), " ")</f>
        <v>21</v>
      </c>
    </row>
    <row r="42" spans="1:9" x14ac:dyDescent="0.25">
      <c r="A42" s="40">
        <v>13</v>
      </c>
      <c r="B42" s="41" t="s">
        <v>109</v>
      </c>
      <c r="C42" s="40" t="s">
        <v>358</v>
      </c>
      <c r="D42" s="62"/>
      <c r="E42" s="63">
        <f>Ratings!$AL$15</f>
        <v>2.5588235294117645</v>
      </c>
      <c r="F42" s="41">
        <v>41</v>
      </c>
      <c r="G42" s="42">
        <f>IF(VLOOKUP(A42,DOTs!A14:W59,23,0)&gt;=1, VLOOKUP(A42,DOTs!A14:W59,23,0), " ")</f>
        <v>32</v>
      </c>
    </row>
    <row r="43" spans="1:9" x14ac:dyDescent="0.25">
      <c r="A43" s="40">
        <v>36</v>
      </c>
      <c r="B43" s="41" t="s">
        <v>160</v>
      </c>
      <c r="C43" s="40" t="s">
        <v>359</v>
      </c>
      <c r="D43" s="62"/>
      <c r="E43" s="63">
        <f>Ratings!$AL$38</f>
        <v>2.5161290322580645</v>
      </c>
      <c r="F43" s="41">
        <v>42</v>
      </c>
      <c r="G43" s="42">
        <f>IF(VLOOKUP(A43,DOTs!A37:W82,23,0)&gt;=1, VLOOKUP(A43,DOTs!A37:W82,23,0), " ")</f>
        <v>41</v>
      </c>
    </row>
    <row r="44" spans="1:9" x14ac:dyDescent="0.25">
      <c r="A44" s="40">
        <v>32</v>
      </c>
      <c r="B44" s="41" t="s">
        <v>285</v>
      </c>
      <c r="C44" s="40" t="s">
        <v>284</v>
      </c>
      <c r="D44" s="62"/>
      <c r="E44" s="63">
        <f>Ratings!$AL$34</f>
        <v>2.5</v>
      </c>
      <c r="F44" s="41">
        <v>43</v>
      </c>
      <c r="G44" s="42">
        <f>IF(VLOOKUP(A44,DOTs!A33:W78,23,0)&gt;=1, VLOOKUP(A44,DOTs!A33:W78,23,0), " ")</f>
        <v>21</v>
      </c>
    </row>
    <row r="45" spans="1:9" x14ac:dyDescent="0.25">
      <c r="A45" s="40">
        <v>26</v>
      </c>
      <c r="B45" s="41" t="s">
        <v>90</v>
      </c>
      <c r="C45" s="40" t="s">
        <v>360</v>
      </c>
      <c r="D45" s="62"/>
      <c r="E45" s="63">
        <f>Ratings!$AL$28</f>
        <v>2.28125</v>
      </c>
      <c r="F45" s="41">
        <v>44</v>
      </c>
      <c r="G45" s="42">
        <f>IF(VLOOKUP(A45,DOTs!A27:W72,23,0)&gt;=1, VLOOKUP(A45,DOTs!A27:W72,23,0), " ")</f>
        <v>39</v>
      </c>
    </row>
    <row r="46" spans="1:9" x14ac:dyDescent="0.25">
      <c r="A46" s="40">
        <v>45</v>
      </c>
      <c r="B46" s="41" t="s">
        <v>283</v>
      </c>
      <c r="C46" s="40" t="s">
        <v>282</v>
      </c>
      <c r="D46" s="62"/>
      <c r="E46" s="63">
        <f>Ratings!$AL$47</f>
        <v>2.2666666666666666</v>
      </c>
      <c r="F46" s="41">
        <v>45</v>
      </c>
      <c r="G46" s="42">
        <f>IF(VLOOKUP(A46,DOTs!A46:W91,23,0)&gt;=1, VLOOKUP(A46,DOTs!A46:W91,23,0), " ")</f>
        <v>44</v>
      </c>
    </row>
    <row r="47" spans="1:9" x14ac:dyDescent="0.25">
      <c r="A47" s="40">
        <v>20</v>
      </c>
      <c r="B47" s="41" t="s">
        <v>173</v>
      </c>
      <c r="C47" s="40" t="s">
        <v>361</v>
      </c>
      <c r="D47" s="62"/>
      <c r="E47" s="63">
        <f>Ratings!$AL$22</f>
        <v>2.25</v>
      </c>
      <c r="F47" s="41">
        <v>46</v>
      </c>
      <c r="G47" s="42">
        <f>IF(VLOOKUP(A47,DOTs!A21:W66,23,0)&gt;=1, VLOOKUP(A47,DOTs!A21:W66,23,0), " ")</f>
        <v>33</v>
      </c>
    </row>
    <row r="48" spans="1:9" x14ac:dyDescent="0.25">
      <c r="D48" s="62"/>
    </row>
    <row r="49" spans="4:4" x14ac:dyDescent="0.25">
      <c r="D49" s="62"/>
    </row>
    <row r="50" spans="4:4" x14ac:dyDescent="0.25">
      <c r="D50" s="62"/>
    </row>
  </sheetData>
  <mergeCells count="2">
    <mergeCell ref="H1:I1"/>
    <mergeCell ref="H8:I8"/>
  </mergeCells>
  <dataValidations count="1">
    <dataValidation type="list" allowBlank="1" showInputMessage="1" showErrorMessage="1" sqref="D2:D50">
      <formula1>Thrust</formula1>
      <formula2>0</formula2>
    </dataValidation>
  </dataValidation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1"/>
  <sheetViews>
    <sheetView zoomScaleNormal="100" workbookViewId="0">
      <selection activeCell="S50" sqref="S50"/>
    </sheetView>
  </sheetViews>
  <sheetFormatPr defaultRowHeight="15" x14ac:dyDescent="0.25"/>
  <cols>
    <col min="1" max="1" width="7.28515625" style="67" customWidth="1"/>
    <col min="2" max="2" width="9.28515625" style="67" customWidth="1"/>
    <col min="3" max="3" width="73" style="68" customWidth="1"/>
    <col min="4" max="4" width="5.28515625" style="67" customWidth="1"/>
    <col min="5" max="5" width="5.28515625" style="69" customWidth="1"/>
    <col min="6" max="7" width="5.28515625" style="67" customWidth="1"/>
    <col min="8" max="14" width="5.28515625" style="68" customWidth="1"/>
    <col min="15" max="16" width="5.28515625" style="67" customWidth="1"/>
    <col min="17" max="17" width="5.28515625" style="68" customWidth="1"/>
    <col min="18" max="18" width="5.28515625" style="70" customWidth="1"/>
    <col min="19" max="19" width="5.28515625" style="67" customWidth="1"/>
    <col min="20" max="23" width="5.28515625" style="68" customWidth="1"/>
    <col min="24" max="26" width="5.28515625" style="67" customWidth="1"/>
    <col min="27" max="27" width="5.28515625" style="71" customWidth="1"/>
    <col min="28" max="37" width="5.28515625" style="68" customWidth="1"/>
    <col min="38" max="38" width="8.140625" style="68" customWidth="1"/>
    <col min="39" max="39" width="7.85546875" style="67" customWidth="1"/>
    <col min="40" max="1025" width="9.140625" style="68" customWidth="1"/>
  </cols>
  <sheetData>
    <row r="1" spans="1:39" x14ac:dyDescent="0.25">
      <c r="A1" s="44" t="s">
        <v>289</v>
      </c>
      <c r="B1" s="44" t="s">
        <v>290</v>
      </c>
      <c r="C1" s="44" t="s">
        <v>291</v>
      </c>
      <c r="D1" s="141" t="s">
        <v>362</v>
      </c>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44"/>
      <c r="AE1" s="44"/>
      <c r="AF1" s="44"/>
      <c r="AG1" s="44"/>
      <c r="AH1" s="44"/>
      <c r="AI1" s="44"/>
      <c r="AJ1" s="44"/>
      <c r="AK1" s="44"/>
    </row>
    <row r="2" spans="1:39" ht="30" x14ac:dyDescent="0.25">
      <c r="A2" s="44"/>
      <c r="B2" s="44"/>
      <c r="C2" s="44"/>
      <c r="D2" s="72" t="s">
        <v>363</v>
      </c>
      <c r="E2" s="72" t="s">
        <v>364</v>
      </c>
      <c r="F2" s="72" t="s">
        <v>365</v>
      </c>
      <c r="G2" s="72" t="s">
        <v>366</v>
      </c>
      <c r="H2" s="73" t="s">
        <v>367</v>
      </c>
      <c r="I2" s="73" t="s">
        <v>368</v>
      </c>
      <c r="J2" s="73" t="s">
        <v>369</v>
      </c>
      <c r="K2" s="73" t="s">
        <v>370</v>
      </c>
      <c r="L2" s="73" t="s">
        <v>371</v>
      </c>
      <c r="M2" s="73" t="s">
        <v>372</v>
      </c>
      <c r="N2" s="73" t="s">
        <v>373</v>
      </c>
      <c r="O2" s="73" t="s">
        <v>374</v>
      </c>
      <c r="P2" s="73" t="s">
        <v>375</v>
      </c>
      <c r="Q2" s="73" t="s">
        <v>376</v>
      </c>
      <c r="R2" s="73" t="s">
        <v>377</v>
      </c>
      <c r="S2" s="73" t="s">
        <v>378</v>
      </c>
      <c r="T2" s="73" t="s">
        <v>379</v>
      </c>
      <c r="U2" s="73" t="s">
        <v>380</v>
      </c>
      <c r="V2" s="73" t="s">
        <v>381</v>
      </c>
      <c r="W2" s="73" t="s">
        <v>382</v>
      </c>
      <c r="X2" s="73" t="s">
        <v>383</v>
      </c>
      <c r="Y2" s="73" t="s">
        <v>384</v>
      </c>
      <c r="Z2" s="73" t="s">
        <v>385</v>
      </c>
      <c r="AA2" s="74" t="s">
        <v>386</v>
      </c>
      <c r="AB2" s="75" t="s">
        <v>387</v>
      </c>
      <c r="AC2" s="75" t="s">
        <v>388</v>
      </c>
      <c r="AD2" s="75" t="s">
        <v>389</v>
      </c>
      <c r="AE2" s="75" t="s">
        <v>390</v>
      </c>
      <c r="AF2" s="75" t="s">
        <v>391</v>
      </c>
      <c r="AG2" s="75" t="s">
        <v>392</v>
      </c>
      <c r="AH2" s="75" t="s">
        <v>393</v>
      </c>
      <c r="AI2" s="75" t="s">
        <v>394</v>
      </c>
      <c r="AJ2" s="75" t="s">
        <v>395</v>
      </c>
      <c r="AK2" s="75" t="s">
        <v>396</v>
      </c>
      <c r="AL2" s="76" t="s">
        <v>397</v>
      </c>
      <c r="AM2" s="75" t="s">
        <v>398</v>
      </c>
    </row>
    <row r="3" spans="1:39" x14ac:dyDescent="0.25">
      <c r="A3" s="67">
        <f>'Candidate Projects'!$A$2</f>
        <v>15</v>
      </c>
      <c r="B3" s="67" t="str">
        <f>'Candidate Projects'!$B$2</f>
        <v>DR-05</v>
      </c>
      <c r="C3" s="68" t="str">
        <f>'Candidate Projects'!$C$2</f>
        <v>Integrating Resilience into Transportation Project Development</v>
      </c>
      <c r="D3" s="67">
        <v>4</v>
      </c>
      <c r="E3" s="77">
        <v>5</v>
      </c>
      <c r="F3" s="67">
        <v>5</v>
      </c>
      <c r="G3" s="77">
        <v>4</v>
      </c>
      <c r="H3" s="78">
        <v>3</v>
      </c>
      <c r="I3" s="70">
        <v>5</v>
      </c>
      <c r="J3" s="78">
        <v>4</v>
      </c>
      <c r="K3" s="78">
        <v>4</v>
      </c>
      <c r="L3" s="78">
        <v>4</v>
      </c>
      <c r="M3" s="78">
        <v>3</v>
      </c>
      <c r="N3" s="79">
        <v>4</v>
      </c>
      <c r="O3" s="67">
        <v>0</v>
      </c>
      <c r="P3" s="67">
        <v>4</v>
      </c>
      <c r="Q3" s="78">
        <v>4</v>
      </c>
      <c r="R3" s="70">
        <v>5</v>
      </c>
      <c r="S3" s="67">
        <v>5</v>
      </c>
      <c r="T3" s="67">
        <v>4</v>
      </c>
      <c r="U3" s="80">
        <v>5</v>
      </c>
      <c r="V3" s="80">
        <v>5</v>
      </c>
      <c r="W3" s="81">
        <v>4</v>
      </c>
      <c r="X3" s="82">
        <v>4</v>
      </c>
      <c r="Y3" s="67">
        <v>4</v>
      </c>
      <c r="Z3" s="83">
        <v>4</v>
      </c>
      <c r="AA3" s="84">
        <v>4</v>
      </c>
      <c r="AB3" s="85">
        <v>3</v>
      </c>
      <c r="AC3" s="85">
        <v>4</v>
      </c>
      <c r="AD3" s="85">
        <v>2</v>
      </c>
      <c r="AE3" s="85">
        <v>4</v>
      </c>
      <c r="AF3" s="85">
        <v>3</v>
      </c>
      <c r="AG3" s="85">
        <v>1</v>
      </c>
      <c r="AH3" s="80">
        <v>4</v>
      </c>
      <c r="AI3" s="80">
        <v>4</v>
      </c>
      <c r="AJ3" s="80">
        <v>2</v>
      </c>
      <c r="AK3" s="80">
        <v>2</v>
      </c>
      <c r="AL3" s="86">
        <f t="shared" ref="AL3:AL48" si="0">IF(COUNTA(D3:AK3)&gt;0,SUM(D3:AK3)/COUNTA(D3:AK3),0)</f>
        <v>3.7058823529411766</v>
      </c>
      <c r="AM3" s="67">
        <f t="shared" ref="AM3:AM48" si="1">MODE(D3:AK3)</f>
        <v>4</v>
      </c>
    </row>
    <row r="4" spans="1:39" x14ac:dyDescent="0.25">
      <c r="A4" s="67">
        <f>'Candidate Projects'!$A$3</f>
        <v>19</v>
      </c>
      <c r="B4" s="67" t="str">
        <f>'Candidate Projects'!$B$3</f>
        <v>ER-02</v>
      </c>
      <c r="C4" s="68" t="str">
        <f>'Candidate Projects'!$C$3</f>
        <v>Economic Benefits from Making Investments in Resilient Transportation Assets</v>
      </c>
      <c r="D4" s="67">
        <v>4</v>
      </c>
      <c r="E4" s="77">
        <v>4</v>
      </c>
      <c r="F4" s="67">
        <v>3</v>
      </c>
      <c r="G4" s="77">
        <v>4</v>
      </c>
      <c r="H4" s="78">
        <v>2</v>
      </c>
      <c r="I4" s="70">
        <v>4</v>
      </c>
      <c r="J4" s="78">
        <v>5</v>
      </c>
      <c r="K4" s="78">
        <v>4</v>
      </c>
      <c r="L4" s="78">
        <v>5</v>
      </c>
      <c r="M4" s="78">
        <v>4</v>
      </c>
      <c r="N4" s="79">
        <v>5</v>
      </c>
      <c r="O4" s="67">
        <v>0</v>
      </c>
      <c r="P4" s="67">
        <v>5</v>
      </c>
      <c r="Q4" s="78">
        <v>5</v>
      </c>
      <c r="R4" s="70">
        <v>1</v>
      </c>
      <c r="T4" s="67">
        <v>3</v>
      </c>
      <c r="U4" s="80">
        <v>5</v>
      </c>
      <c r="V4" s="80">
        <v>3</v>
      </c>
      <c r="W4" s="81">
        <v>4</v>
      </c>
      <c r="X4" s="82">
        <v>3</v>
      </c>
      <c r="Y4" s="69">
        <v>5</v>
      </c>
      <c r="Z4" s="83">
        <v>3</v>
      </c>
      <c r="AA4" s="84">
        <v>3</v>
      </c>
      <c r="AB4" s="85">
        <v>4</v>
      </c>
      <c r="AC4" s="85">
        <v>4</v>
      </c>
      <c r="AD4" s="85">
        <v>2</v>
      </c>
      <c r="AE4" s="85">
        <v>5</v>
      </c>
      <c r="AF4" s="85">
        <v>5</v>
      </c>
      <c r="AG4" s="85">
        <v>1</v>
      </c>
      <c r="AH4" s="80">
        <v>3</v>
      </c>
      <c r="AI4" s="80">
        <v>3</v>
      </c>
      <c r="AJ4" s="80">
        <v>1</v>
      </c>
      <c r="AK4" s="80">
        <v>3</v>
      </c>
      <c r="AL4" s="86">
        <f t="shared" si="0"/>
        <v>3.4848484848484849</v>
      </c>
      <c r="AM4" s="67">
        <f t="shared" si="1"/>
        <v>4</v>
      </c>
    </row>
    <row r="5" spans="1:39" x14ac:dyDescent="0.25">
      <c r="A5" s="67">
        <f>'Candidate Projects'!$A$4</f>
        <v>14</v>
      </c>
      <c r="B5" s="67" t="str">
        <f>'Candidate Projects'!$B$4</f>
        <v>DR-04</v>
      </c>
      <c r="C5" s="68" t="str">
        <f>'Candidate Projects'!$C$4</f>
        <v>Design Guidance and Standards for Resilience</v>
      </c>
      <c r="D5" s="67">
        <v>5</v>
      </c>
      <c r="E5" s="77">
        <v>5</v>
      </c>
      <c r="F5" s="67">
        <v>5</v>
      </c>
      <c r="G5" s="77">
        <v>3</v>
      </c>
      <c r="H5" s="78">
        <v>3</v>
      </c>
      <c r="I5" s="70">
        <v>5</v>
      </c>
      <c r="J5" s="78">
        <v>5</v>
      </c>
      <c r="K5" s="78">
        <v>5</v>
      </c>
      <c r="L5" s="78">
        <v>5</v>
      </c>
      <c r="M5" s="78">
        <v>3</v>
      </c>
      <c r="N5" s="79">
        <v>4</v>
      </c>
      <c r="O5" s="67">
        <v>0</v>
      </c>
      <c r="P5" s="67">
        <v>4</v>
      </c>
      <c r="Q5" s="78">
        <v>3</v>
      </c>
      <c r="R5" s="70">
        <v>4</v>
      </c>
      <c r="S5" s="67">
        <v>5</v>
      </c>
      <c r="T5" s="67">
        <v>2</v>
      </c>
      <c r="U5" s="80">
        <v>5</v>
      </c>
      <c r="V5" s="80">
        <v>4</v>
      </c>
      <c r="W5" s="81">
        <v>4</v>
      </c>
      <c r="X5" s="82">
        <v>3</v>
      </c>
      <c r="Y5" s="67">
        <v>2</v>
      </c>
      <c r="Z5" s="83" t="s">
        <v>399</v>
      </c>
      <c r="AA5" s="84">
        <v>3</v>
      </c>
      <c r="AB5" s="85">
        <v>4</v>
      </c>
      <c r="AC5" s="85">
        <v>5</v>
      </c>
      <c r="AD5" s="85">
        <v>5</v>
      </c>
      <c r="AE5" s="85">
        <v>5</v>
      </c>
      <c r="AF5" s="85">
        <v>1</v>
      </c>
      <c r="AG5" s="85">
        <v>2</v>
      </c>
      <c r="AH5" s="80">
        <v>3</v>
      </c>
      <c r="AI5" s="80">
        <v>5</v>
      </c>
      <c r="AJ5" s="80">
        <v>4</v>
      </c>
      <c r="AK5" s="80">
        <v>4</v>
      </c>
      <c r="AL5" s="86">
        <f t="shared" si="0"/>
        <v>3.6764705882352939</v>
      </c>
      <c r="AM5" s="67">
        <f t="shared" si="1"/>
        <v>5</v>
      </c>
    </row>
    <row r="6" spans="1:39" x14ac:dyDescent="0.25">
      <c r="A6" s="67">
        <f>'Candidate Projects'!$A$5</f>
        <v>1</v>
      </c>
      <c r="B6" s="67" t="str">
        <f>'Candidate Projects'!$B$5</f>
        <v>AM-01</v>
      </c>
      <c r="C6" s="68" t="str">
        <f>'Candidate Projects'!$C$5</f>
        <v>Assessing and Managing the Vulnerability of Transportation Assets</v>
      </c>
      <c r="D6" s="67">
        <v>5</v>
      </c>
      <c r="E6" s="77">
        <v>3</v>
      </c>
      <c r="F6" s="67">
        <v>4</v>
      </c>
      <c r="G6" s="77">
        <v>4</v>
      </c>
      <c r="H6" s="78">
        <v>2</v>
      </c>
      <c r="I6" s="70">
        <v>5</v>
      </c>
      <c r="J6" s="78">
        <v>3</v>
      </c>
      <c r="K6" s="78">
        <v>3</v>
      </c>
      <c r="L6" s="78">
        <v>3</v>
      </c>
      <c r="M6" s="78">
        <v>3</v>
      </c>
      <c r="N6" s="79">
        <v>3</v>
      </c>
      <c r="O6" s="67">
        <v>0</v>
      </c>
      <c r="P6" s="67">
        <v>4</v>
      </c>
      <c r="Q6" s="78">
        <v>3</v>
      </c>
      <c r="R6" s="70">
        <v>3</v>
      </c>
      <c r="T6" s="67">
        <v>2</v>
      </c>
      <c r="U6" s="80">
        <v>5</v>
      </c>
      <c r="V6" s="80">
        <v>4</v>
      </c>
      <c r="W6" s="81">
        <v>4</v>
      </c>
      <c r="X6" s="82">
        <v>4</v>
      </c>
      <c r="Y6" s="67">
        <v>2</v>
      </c>
      <c r="Z6" s="83">
        <v>4</v>
      </c>
      <c r="AA6" s="84">
        <v>3</v>
      </c>
      <c r="AB6" s="85">
        <v>1</v>
      </c>
      <c r="AC6" s="85">
        <v>4</v>
      </c>
      <c r="AD6" s="85">
        <v>3</v>
      </c>
      <c r="AE6" s="85">
        <v>4</v>
      </c>
      <c r="AF6" s="85">
        <v>5</v>
      </c>
      <c r="AG6" s="85">
        <v>1</v>
      </c>
      <c r="AH6" s="80">
        <v>2</v>
      </c>
      <c r="AI6" s="80">
        <v>1</v>
      </c>
      <c r="AJ6" s="80">
        <v>2</v>
      </c>
      <c r="AK6" s="80">
        <v>3</v>
      </c>
      <c r="AL6" s="86">
        <f t="shared" si="0"/>
        <v>3.0909090909090908</v>
      </c>
      <c r="AM6" s="67">
        <f t="shared" si="1"/>
        <v>3</v>
      </c>
    </row>
    <row r="7" spans="1:39" x14ac:dyDescent="0.25">
      <c r="A7" s="67">
        <f>'Candidate Projects'!$A$6</f>
        <v>3</v>
      </c>
      <c r="B7" s="67" t="str">
        <f>'Candidate Projects'!$B$6</f>
        <v>AM-03</v>
      </c>
      <c r="C7" s="68" t="str">
        <f>'Candidate Projects'!$C$6</f>
        <v>Incorporating Resilience in National Programs</v>
      </c>
      <c r="E7" s="77">
        <v>2</v>
      </c>
      <c r="F7" s="67">
        <v>3</v>
      </c>
      <c r="G7" s="77">
        <v>3</v>
      </c>
      <c r="H7" s="78">
        <v>4</v>
      </c>
      <c r="I7" s="70">
        <v>1</v>
      </c>
      <c r="J7" s="78">
        <v>4</v>
      </c>
      <c r="K7" s="78">
        <v>1</v>
      </c>
      <c r="L7" s="78">
        <v>2</v>
      </c>
      <c r="M7" s="78">
        <v>2</v>
      </c>
      <c r="N7" s="79">
        <v>2</v>
      </c>
      <c r="O7" s="67">
        <v>0</v>
      </c>
      <c r="P7" s="67">
        <v>3</v>
      </c>
      <c r="Q7" s="78">
        <v>3</v>
      </c>
      <c r="R7" s="70">
        <v>1</v>
      </c>
      <c r="T7" s="67">
        <v>5</v>
      </c>
      <c r="U7" s="80">
        <v>2</v>
      </c>
      <c r="V7" s="80">
        <v>3</v>
      </c>
      <c r="W7" s="81">
        <v>1</v>
      </c>
      <c r="X7" s="82">
        <v>3</v>
      </c>
      <c r="Y7" s="67">
        <v>3</v>
      </c>
      <c r="Z7" s="83">
        <v>5</v>
      </c>
      <c r="AA7" s="84">
        <v>3</v>
      </c>
      <c r="AB7" s="85">
        <v>2</v>
      </c>
      <c r="AC7" s="85">
        <v>3</v>
      </c>
      <c r="AD7" s="85">
        <v>4</v>
      </c>
      <c r="AE7" s="85">
        <v>5</v>
      </c>
      <c r="AF7" s="85">
        <v>5</v>
      </c>
      <c r="AG7" s="85">
        <v>2</v>
      </c>
      <c r="AH7" s="80">
        <v>2</v>
      </c>
      <c r="AI7" s="80">
        <v>4</v>
      </c>
      <c r="AJ7" s="80">
        <v>5</v>
      </c>
      <c r="AK7" s="80">
        <v>2</v>
      </c>
      <c r="AL7" s="86">
        <f t="shared" si="0"/>
        <v>2.8125</v>
      </c>
      <c r="AM7" s="67">
        <f t="shared" si="1"/>
        <v>2</v>
      </c>
    </row>
    <row r="8" spans="1:39" x14ac:dyDescent="0.25">
      <c r="A8" s="67">
        <f>'Candidate Projects'!$A$7</f>
        <v>25</v>
      </c>
      <c r="B8" s="67" t="str">
        <f>'Candidate Projects'!$B$7</f>
        <v>EM-05</v>
      </c>
      <c r="C8" s="68" t="str">
        <f>'Candidate Projects'!$C$7</f>
        <v>Streamlining the Damage Assessment Process</v>
      </c>
      <c r="D8" s="67">
        <v>4</v>
      </c>
      <c r="E8" s="77">
        <v>2</v>
      </c>
      <c r="F8" s="67">
        <v>4</v>
      </c>
      <c r="G8" s="77">
        <v>3</v>
      </c>
      <c r="H8" s="78">
        <v>4</v>
      </c>
      <c r="I8" s="70">
        <v>3</v>
      </c>
      <c r="J8" s="78">
        <v>2</v>
      </c>
      <c r="K8" s="78">
        <v>4</v>
      </c>
      <c r="L8" s="78">
        <v>3</v>
      </c>
      <c r="M8" s="78">
        <v>5</v>
      </c>
      <c r="N8" s="79">
        <v>3</v>
      </c>
      <c r="O8" s="67">
        <v>0</v>
      </c>
      <c r="P8" s="67">
        <v>3</v>
      </c>
      <c r="Q8" s="78">
        <v>4</v>
      </c>
      <c r="R8" s="70">
        <v>5</v>
      </c>
      <c r="T8" s="67">
        <v>5</v>
      </c>
      <c r="U8" s="80">
        <v>4</v>
      </c>
      <c r="V8" s="80">
        <v>3</v>
      </c>
      <c r="W8" s="81">
        <v>1</v>
      </c>
      <c r="X8" s="82">
        <v>3</v>
      </c>
      <c r="Y8" s="67">
        <v>3</v>
      </c>
      <c r="Z8" s="83">
        <v>5</v>
      </c>
      <c r="AA8" s="84">
        <v>4</v>
      </c>
      <c r="AB8" s="85">
        <v>5</v>
      </c>
      <c r="AC8" s="85">
        <v>3</v>
      </c>
      <c r="AD8" s="85">
        <v>3</v>
      </c>
      <c r="AE8" s="85">
        <v>5</v>
      </c>
      <c r="AF8" s="85">
        <v>1</v>
      </c>
      <c r="AG8" s="85">
        <v>1</v>
      </c>
      <c r="AH8" s="80">
        <v>2</v>
      </c>
      <c r="AI8" s="80">
        <v>5</v>
      </c>
      <c r="AJ8" s="80">
        <v>5</v>
      </c>
      <c r="AK8" s="80">
        <v>2</v>
      </c>
      <c r="AL8" s="86">
        <f t="shared" si="0"/>
        <v>3.3030303030303032</v>
      </c>
      <c r="AM8" s="67">
        <f t="shared" si="1"/>
        <v>3</v>
      </c>
    </row>
    <row r="9" spans="1:39" x14ac:dyDescent="0.25">
      <c r="A9" s="67">
        <f>'Candidate Projects'!$A$8</f>
        <v>2</v>
      </c>
      <c r="B9" s="67" t="str">
        <f>'Candidate Projects'!$B$8</f>
        <v>AM-02</v>
      </c>
      <c r="C9" s="68" t="str">
        <f>'Candidate Projects'!$C$8</f>
        <v>Funding and Financing Resilience Adaptation</v>
      </c>
      <c r="D9" s="67">
        <v>3</v>
      </c>
      <c r="E9" s="77">
        <v>2</v>
      </c>
      <c r="F9" s="67">
        <v>5</v>
      </c>
      <c r="G9" s="77">
        <v>4</v>
      </c>
      <c r="H9" s="78">
        <v>3</v>
      </c>
      <c r="I9" s="70">
        <v>3</v>
      </c>
      <c r="J9" s="78">
        <v>5</v>
      </c>
      <c r="K9" s="78">
        <v>2</v>
      </c>
      <c r="L9" s="78">
        <v>1</v>
      </c>
      <c r="M9" s="78">
        <v>2</v>
      </c>
      <c r="N9" s="79">
        <v>3</v>
      </c>
      <c r="O9" s="67">
        <v>0</v>
      </c>
      <c r="P9" s="67">
        <v>3</v>
      </c>
      <c r="Q9" s="78">
        <v>4</v>
      </c>
      <c r="R9" s="70">
        <v>5</v>
      </c>
      <c r="T9" s="67">
        <v>5</v>
      </c>
      <c r="U9" s="80">
        <v>1</v>
      </c>
      <c r="V9" s="80">
        <v>3</v>
      </c>
      <c r="W9" s="81">
        <v>1</v>
      </c>
      <c r="X9" s="82">
        <v>3</v>
      </c>
      <c r="Y9" s="67">
        <v>2</v>
      </c>
      <c r="Z9" s="83">
        <v>4</v>
      </c>
      <c r="AA9" s="84">
        <v>4</v>
      </c>
      <c r="AB9" s="85">
        <v>3</v>
      </c>
      <c r="AC9" s="85">
        <v>3</v>
      </c>
      <c r="AD9" s="85">
        <v>2</v>
      </c>
      <c r="AE9" s="85">
        <v>2</v>
      </c>
      <c r="AF9" s="85">
        <v>5</v>
      </c>
      <c r="AG9" s="85">
        <v>2</v>
      </c>
      <c r="AH9" s="80">
        <v>2</v>
      </c>
      <c r="AI9" s="80">
        <v>4</v>
      </c>
      <c r="AJ9" s="80">
        <v>2</v>
      </c>
      <c r="AK9" s="80">
        <v>2</v>
      </c>
      <c r="AL9" s="86">
        <f t="shared" si="0"/>
        <v>2.8787878787878789</v>
      </c>
      <c r="AM9" s="67">
        <f t="shared" si="1"/>
        <v>2</v>
      </c>
    </row>
    <row r="10" spans="1:39" x14ac:dyDescent="0.25">
      <c r="A10" s="67">
        <f>'Candidate Projects'!$A$9</f>
        <v>11</v>
      </c>
      <c r="B10" s="67" t="str">
        <f>'Candidate Projects'!$B$9</f>
        <v>DR-01</v>
      </c>
      <c r="C10" s="68" t="str">
        <f>'Candidate Projects'!$C$9</f>
        <v>Using Improved Hydrological Forecasting to Improve Transportation Resilience</v>
      </c>
      <c r="E10" s="77">
        <v>2</v>
      </c>
      <c r="F10" s="67">
        <v>2</v>
      </c>
      <c r="G10" s="77"/>
      <c r="H10" s="78">
        <v>4</v>
      </c>
      <c r="I10" s="70">
        <v>4</v>
      </c>
      <c r="J10" s="78">
        <v>2</v>
      </c>
      <c r="K10" s="78">
        <v>2</v>
      </c>
      <c r="L10" s="78">
        <v>3</v>
      </c>
      <c r="M10" s="78">
        <v>4</v>
      </c>
      <c r="N10" s="79">
        <v>2</v>
      </c>
      <c r="O10" s="67">
        <v>0</v>
      </c>
      <c r="P10" s="67">
        <v>3</v>
      </c>
      <c r="Q10" s="78">
        <v>3</v>
      </c>
      <c r="R10" s="70">
        <v>3</v>
      </c>
      <c r="T10" s="67">
        <v>4</v>
      </c>
      <c r="U10" s="80">
        <v>2</v>
      </c>
      <c r="V10" s="80">
        <v>3</v>
      </c>
      <c r="W10" s="81">
        <v>1</v>
      </c>
      <c r="X10" s="82">
        <v>2</v>
      </c>
      <c r="Y10" s="67">
        <v>5</v>
      </c>
      <c r="Z10" s="83">
        <v>5</v>
      </c>
      <c r="AA10" s="84">
        <v>4</v>
      </c>
      <c r="AB10" s="85">
        <v>3</v>
      </c>
      <c r="AC10" s="85">
        <v>4</v>
      </c>
      <c r="AD10" s="85">
        <v>4</v>
      </c>
      <c r="AE10" s="85">
        <v>5</v>
      </c>
      <c r="AF10" s="85">
        <v>3</v>
      </c>
      <c r="AG10" s="85">
        <v>1</v>
      </c>
      <c r="AH10" s="80">
        <v>3</v>
      </c>
      <c r="AI10" s="80">
        <v>2</v>
      </c>
      <c r="AJ10" s="80">
        <v>5</v>
      </c>
      <c r="AK10" s="80">
        <v>4</v>
      </c>
      <c r="AL10" s="86">
        <f t="shared" si="0"/>
        <v>3.032258064516129</v>
      </c>
      <c r="AM10" s="67">
        <f t="shared" si="1"/>
        <v>2</v>
      </c>
    </row>
    <row r="11" spans="1:39" x14ac:dyDescent="0.25">
      <c r="A11" s="67">
        <f>'Candidate Projects'!$A$10</f>
        <v>35</v>
      </c>
      <c r="B11" s="67" t="str">
        <f>'Candidate Projects'!$B$10</f>
        <v>PM-01</v>
      </c>
      <c r="C11" s="68" t="str">
        <f>'Candidate Projects'!$C$10</f>
        <v>Resilience Performance Measures: A Quantitative Approach</v>
      </c>
      <c r="D11" s="67">
        <v>5</v>
      </c>
      <c r="E11" s="77">
        <v>3</v>
      </c>
      <c r="F11" s="67">
        <v>3</v>
      </c>
      <c r="G11" s="77">
        <v>2</v>
      </c>
      <c r="H11" s="78">
        <v>4</v>
      </c>
      <c r="I11" s="70">
        <v>3</v>
      </c>
      <c r="J11" s="78">
        <v>2</v>
      </c>
      <c r="K11" s="78">
        <v>2</v>
      </c>
      <c r="L11" s="78">
        <v>2</v>
      </c>
      <c r="M11" s="78">
        <v>2</v>
      </c>
      <c r="N11" s="79">
        <v>2</v>
      </c>
      <c r="O11" s="67">
        <v>0</v>
      </c>
      <c r="P11" s="67">
        <v>4</v>
      </c>
      <c r="Q11" s="78">
        <v>3</v>
      </c>
      <c r="R11" s="70">
        <v>3</v>
      </c>
      <c r="T11" s="67">
        <v>4</v>
      </c>
      <c r="U11" s="80">
        <v>2</v>
      </c>
      <c r="V11" s="80">
        <v>4</v>
      </c>
      <c r="W11" s="81">
        <v>1</v>
      </c>
      <c r="X11" s="82">
        <v>3</v>
      </c>
      <c r="Y11" s="67">
        <v>4</v>
      </c>
      <c r="Z11" s="83">
        <v>5</v>
      </c>
      <c r="AA11" s="84">
        <v>4</v>
      </c>
      <c r="AB11" s="85">
        <v>5</v>
      </c>
      <c r="AC11" s="85">
        <v>4</v>
      </c>
      <c r="AD11" s="85">
        <v>2</v>
      </c>
      <c r="AE11" s="85">
        <v>5</v>
      </c>
      <c r="AF11" s="85">
        <v>1</v>
      </c>
      <c r="AG11" s="85">
        <v>5</v>
      </c>
      <c r="AH11" s="80">
        <v>2</v>
      </c>
      <c r="AI11" s="80">
        <v>5</v>
      </c>
      <c r="AJ11" s="80">
        <v>2</v>
      </c>
      <c r="AK11" s="80">
        <v>2</v>
      </c>
      <c r="AL11" s="86">
        <f t="shared" si="0"/>
        <v>3.0303030303030303</v>
      </c>
      <c r="AM11" s="67">
        <f t="shared" si="1"/>
        <v>2</v>
      </c>
    </row>
    <row r="12" spans="1:39" x14ac:dyDescent="0.25">
      <c r="A12" s="67">
        <f>'Candidate Projects'!$A$11</f>
        <v>6</v>
      </c>
      <c r="B12" s="67" t="str">
        <f>'Candidate Projects'!$B$11</f>
        <v>CR-02</v>
      </c>
      <c r="C12" s="68" t="str">
        <f>'Candidate Projects'!$C$11</f>
        <v>Cyber Risk Transfer Strategies</v>
      </c>
      <c r="E12" s="77">
        <v>3</v>
      </c>
      <c r="F12" s="67">
        <v>4</v>
      </c>
      <c r="G12" s="77">
        <v>2</v>
      </c>
      <c r="H12" s="78">
        <v>3</v>
      </c>
      <c r="I12" s="70">
        <v>1</v>
      </c>
      <c r="J12" s="78">
        <v>2</v>
      </c>
      <c r="K12" s="78">
        <v>2</v>
      </c>
      <c r="L12" s="78">
        <v>3</v>
      </c>
      <c r="M12" s="78">
        <v>3</v>
      </c>
      <c r="N12" s="79">
        <v>2</v>
      </c>
      <c r="O12" s="67">
        <v>0</v>
      </c>
      <c r="P12" s="67">
        <v>2</v>
      </c>
      <c r="Q12" s="78">
        <v>4</v>
      </c>
      <c r="R12" s="70">
        <v>2</v>
      </c>
      <c r="T12" s="67">
        <v>2</v>
      </c>
      <c r="U12" s="80">
        <v>2</v>
      </c>
      <c r="V12" s="80">
        <v>5</v>
      </c>
      <c r="W12" s="81">
        <v>1</v>
      </c>
      <c r="X12" s="82">
        <v>3</v>
      </c>
      <c r="Y12" s="67">
        <v>5</v>
      </c>
      <c r="Z12" s="83">
        <v>5</v>
      </c>
      <c r="AA12" s="84">
        <v>3</v>
      </c>
      <c r="AB12" s="85">
        <v>2</v>
      </c>
      <c r="AC12" s="85">
        <v>2</v>
      </c>
      <c r="AD12" s="85">
        <v>5</v>
      </c>
      <c r="AE12" s="85">
        <v>5</v>
      </c>
      <c r="AF12" s="85">
        <v>2</v>
      </c>
      <c r="AG12" s="85">
        <v>2</v>
      </c>
      <c r="AH12" s="80">
        <v>3</v>
      </c>
      <c r="AI12" s="80">
        <v>5</v>
      </c>
      <c r="AJ12" s="80">
        <v>2</v>
      </c>
      <c r="AK12" s="80">
        <v>2</v>
      </c>
      <c r="AL12" s="86">
        <f t="shared" si="0"/>
        <v>2.78125</v>
      </c>
      <c r="AM12" s="67">
        <f t="shared" si="1"/>
        <v>2</v>
      </c>
    </row>
    <row r="13" spans="1:39" x14ac:dyDescent="0.25">
      <c r="A13" s="67">
        <f>'Candidate Projects'!$A$12</f>
        <v>34</v>
      </c>
      <c r="B13" s="67" t="str">
        <f>'Candidate Projects'!$B$12</f>
        <v>II-02</v>
      </c>
      <c r="C13" s="68" t="str">
        <f>'Candidate Projects'!$C$12</f>
        <v xml:space="preserve">Transportation Infrastructure Interdependencies Risk Analysis and Modeling  </v>
      </c>
      <c r="E13" s="77">
        <v>3</v>
      </c>
      <c r="F13" s="67">
        <v>1</v>
      </c>
      <c r="G13" s="77">
        <v>3</v>
      </c>
      <c r="H13" s="78">
        <v>5</v>
      </c>
      <c r="I13" s="70">
        <v>3</v>
      </c>
      <c r="J13" s="78">
        <v>4</v>
      </c>
      <c r="K13" s="78">
        <v>5</v>
      </c>
      <c r="L13" s="78">
        <v>4</v>
      </c>
      <c r="M13" s="78">
        <v>3</v>
      </c>
      <c r="N13" s="79">
        <v>2</v>
      </c>
      <c r="O13" s="67">
        <v>0</v>
      </c>
      <c r="P13" s="67">
        <v>4</v>
      </c>
      <c r="Q13" s="78">
        <v>2</v>
      </c>
      <c r="R13" s="70">
        <v>2</v>
      </c>
      <c r="T13" s="67">
        <v>3</v>
      </c>
      <c r="U13" s="80">
        <v>2</v>
      </c>
      <c r="V13" s="80">
        <v>5</v>
      </c>
      <c r="W13" s="81">
        <v>3</v>
      </c>
      <c r="X13" s="82">
        <v>2</v>
      </c>
      <c r="Y13" s="67">
        <v>2</v>
      </c>
      <c r="Z13" s="83">
        <v>4</v>
      </c>
      <c r="AA13" s="84">
        <v>5</v>
      </c>
      <c r="AB13" s="85">
        <v>5</v>
      </c>
      <c r="AC13" s="85">
        <v>2</v>
      </c>
      <c r="AD13" s="85">
        <v>5</v>
      </c>
      <c r="AE13" s="85">
        <v>3</v>
      </c>
      <c r="AF13" s="85">
        <v>5</v>
      </c>
      <c r="AG13" s="85">
        <v>4</v>
      </c>
      <c r="AH13" s="80">
        <v>5</v>
      </c>
      <c r="AI13" s="80">
        <v>4</v>
      </c>
      <c r="AJ13" s="80">
        <v>5</v>
      </c>
      <c r="AK13" s="80">
        <v>5</v>
      </c>
      <c r="AL13" s="86">
        <f t="shared" si="0"/>
        <v>3.4375</v>
      </c>
      <c r="AM13" s="67">
        <f t="shared" si="1"/>
        <v>5</v>
      </c>
    </row>
    <row r="14" spans="1:39" x14ac:dyDescent="0.25">
      <c r="A14" s="67">
        <f>'Candidate Projects'!$A$13</f>
        <v>43</v>
      </c>
      <c r="B14" s="67" t="str">
        <f>'Candidate Projects'!$B$13</f>
        <v>CO-02</v>
      </c>
      <c r="C14" s="68" t="str">
        <f>'Candidate Projects'!$C$13</f>
        <v>Resiliency Knowledge Base</v>
      </c>
      <c r="E14" s="77">
        <v>2</v>
      </c>
      <c r="F14" s="67">
        <v>1</v>
      </c>
      <c r="G14" s="77">
        <v>4</v>
      </c>
      <c r="H14" s="78">
        <v>3</v>
      </c>
      <c r="I14" s="70">
        <v>1</v>
      </c>
      <c r="J14" s="78">
        <v>3</v>
      </c>
      <c r="K14" s="78">
        <v>1</v>
      </c>
      <c r="L14" s="78">
        <v>3</v>
      </c>
      <c r="M14" s="78">
        <v>2</v>
      </c>
      <c r="N14" s="79">
        <v>4</v>
      </c>
      <c r="O14" s="67">
        <v>0</v>
      </c>
      <c r="P14" s="67">
        <v>3</v>
      </c>
      <c r="Q14" s="78">
        <v>3</v>
      </c>
      <c r="R14" s="70">
        <v>2</v>
      </c>
      <c r="T14" s="67">
        <v>4</v>
      </c>
      <c r="U14" s="80">
        <v>2</v>
      </c>
      <c r="V14" s="80">
        <v>3</v>
      </c>
      <c r="W14" s="81">
        <v>3</v>
      </c>
      <c r="X14" s="82">
        <v>2</v>
      </c>
      <c r="Y14" s="67">
        <v>0</v>
      </c>
      <c r="Z14" s="83">
        <v>4</v>
      </c>
      <c r="AA14" s="84">
        <v>4</v>
      </c>
      <c r="AB14" s="85">
        <v>1</v>
      </c>
      <c r="AC14" s="85">
        <v>2</v>
      </c>
      <c r="AD14" s="85">
        <v>4</v>
      </c>
      <c r="AE14" s="85">
        <v>4</v>
      </c>
      <c r="AF14" s="85">
        <v>5</v>
      </c>
      <c r="AG14" s="85">
        <v>2</v>
      </c>
      <c r="AH14" s="80">
        <v>3</v>
      </c>
      <c r="AI14" s="80">
        <v>2</v>
      </c>
      <c r="AJ14" s="87">
        <v>4</v>
      </c>
      <c r="AK14" s="87">
        <v>2</v>
      </c>
      <c r="AL14" s="86">
        <f t="shared" si="0"/>
        <v>2.59375</v>
      </c>
      <c r="AM14" s="67">
        <f t="shared" si="1"/>
        <v>2</v>
      </c>
    </row>
    <row r="15" spans="1:39" x14ac:dyDescent="0.25">
      <c r="A15" s="67">
        <f>'Candidate Projects'!$A$14</f>
        <v>27</v>
      </c>
      <c r="B15" s="67" t="str">
        <f>'Candidate Projects'!$B$14</f>
        <v>EM-07</v>
      </c>
      <c r="C15" s="68" t="str">
        <f>'Candidate Projects'!$C$14</f>
        <v>Effective Practices in Extreme Weather Response</v>
      </c>
      <c r="D15" s="67">
        <v>3</v>
      </c>
      <c r="E15" s="77">
        <v>2</v>
      </c>
      <c r="F15" s="67">
        <v>1</v>
      </c>
      <c r="G15" s="77">
        <v>2</v>
      </c>
      <c r="H15" s="78">
        <v>1</v>
      </c>
      <c r="I15" s="70">
        <v>1</v>
      </c>
      <c r="J15" s="78">
        <v>1</v>
      </c>
      <c r="K15" s="78">
        <v>2</v>
      </c>
      <c r="L15" s="78">
        <v>4</v>
      </c>
      <c r="M15" s="78">
        <v>4</v>
      </c>
      <c r="N15" s="79">
        <v>2</v>
      </c>
      <c r="O15" s="67">
        <v>0</v>
      </c>
      <c r="P15" s="67">
        <v>2</v>
      </c>
      <c r="Q15" s="78">
        <v>1</v>
      </c>
      <c r="R15" s="70">
        <v>4</v>
      </c>
      <c r="S15" s="67">
        <v>5</v>
      </c>
      <c r="T15" s="67">
        <v>3</v>
      </c>
      <c r="U15" s="80">
        <v>1</v>
      </c>
      <c r="V15" s="80">
        <v>2</v>
      </c>
      <c r="W15" s="81">
        <v>3</v>
      </c>
      <c r="X15" s="82">
        <v>2</v>
      </c>
      <c r="Y15" s="67">
        <v>5</v>
      </c>
      <c r="Z15" s="83">
        <v>4</v>
      </c>
      <c r="AA15" s="84">
        <v>3</v>
      </c>
      <c r="AB15" s="85">
        <v>3</v>
      </c>
      <c r="AC15" s="85">
        <v>3</v>
      </c>
      <c r="AD15" s="85">
        <v>2</v>
      </c>
      <c r="AE15" s="85">
        <v>4</v>
      </c>
      <c r="AF15" s="85">
        <v>5</v>
      </c>
      <c r="AG15" s="85">
        <v>5</v>
      </c>
      <c r="AH15" s="80">
        <v>1</v>
      </c>
      <c r="AI15" s="80">
        <v>4</v>
      </c>
      <c r="AJ15" s="87">
        <v>1</v>
      </c>
      <c r="AK15" s="87">
        <v>1</v>
      </c>
      <c r="AL15" s="86">
        <f t="shared" si="0"/>
        <v>2.5588235294117645</v>
      </c>
      <c r="AM15" s="67">
        <f t="shared" si="1"/>
        <v>1</v>
      </c>
    </row>
    <row r="16" spans="1:39" x14ac:dyDescent="0.25">
      <c r="A16" s="67">
        <f>'Candidate Projects'!$A$15</f>
        <v>33</v>
      </c>
      <c r="B16" s="67" t="str">
        <f>'Candidate Projects'!$B$15</f>
        <v>II-01</v>
      </c>
      <c r="C16" s="68" t="str">
        <f>'Candidate Projects'!$C$15</f>
        <v>Maintaining Resilience in a Multi-modal Transportation System</v>
      </c>
      <c r="E16" s="77">
        <v>5</v>
      </c>
      <c r="F16" s="67">
        <v>4</v>
      </c>
      <c r="G16" s="77">
        <v>4</v>
      </c>
      <c r="H16" s="78">
        <v>4</v>
      </c>
      <c r="I16" s="70">
        <v>5</v>
      </c>
      <c r="J16" s="78">
        <v>4</v>
      </c>
      <c r="K16" s="78">
        <v>5</v>
      </c>
      <c r="L16" s="78">
        <v>4</v>
      </c>
      <c r="M16" s="78">
        <v>4</v>
      </c>
      <c r="N16" s="79">
        <v>5</v>
      </c>
      <c r="O16" s="67">
        <v>0</v>
      </c>
      <c r="P16" s="67">
        <v>5</v>
      </c>
      <c r="Q16" s="78">
        <v>5</v>
      </c>
      <c r="R16" s="70">
        <v>3</v>
      </c>
      <c r="T16" s="67">
        <v>4</v>
      </c>
      <c r="U16" s="80">
        <v>2</v>
      </c>
      <c r="V16" s="80">
        <v>4</v>
      </c>
      <c r="W16" s="81">
        <v>3</v>
      </c>
      <c r="X16" s="82">
        <v>3</v>
      </c>
      <c r="Y16" s="67">
        <v>3</v>
      </c>
      <c r="Z16" s="83">
        <v>5</v>
      </c>
      <c r="AA16" s="84">
        <v>4</v>
      </c>
      <c r="AB16" s="85">
        <v>4</v>
      </c>
      <c r="AC16" s="85">
        <v>4</v>
      </c>
      <c r="AD16" s="85">
        <v>4</v>
      </c>
      <c r="AE16" s="85">
        <v>2</v>
      </c>
      <c r="AF16" s="85">
        <v>3</v>
      </c>
      <c r="AG16" s="85">
        <v>3</v>
      </c>
      <c r="AH16" s="80">
        <v>2</v>
      </c>
      <c r="AI16" s="80">
        <v>5</v>
      </c>
      <c r="AJ16" s="80">
        <v>3</v>
      </c>
      <c r="AK16" s="80">
        <v>4</v>
      </c>
      <c r="AL16" s="86">
        <f t="shared" si="0"/>
        <v>3.71875</v>
      </c>
      <c r="AM16" s="67">
        <f t="shared" si="1"/>
        <v>4</v>
      </c>
    </row>
    <row r="17" spans="1:39" x14ac:dyDescent="0.25">
      <c r="A17" s="67">
        <f>'Candidate Projects'!$A$16</f>
        <v>31</v>
      </c>
      <c r="B17" s="67" t="str">
        <f>'Candidate Projects'!$B$16</f>
        <v>HF-01</v>
      </c>
      <c r="C17" s="68" t="str">
        <f>'Candidate Projects'!$C$16</f>
        <v>Building a Resilient Work Force in State DOTs</v>
      </c>
      <c r="D17" s="67">
        <v>5</v>
      </c>
      <c r="E17" s="77">
        <v>4</v>
      </c>
      <c r="F17" s="67">
        <v>5</v>
      </c>
      <c r="G17" s="77">
        <v>3</v>
      </c>
      <c r="H17" s="78">
        <v>4</v>
      </c>
      <c r="I17" s="70">
        <v>5</v>
      </c>
      <c r="J17" s="78">
        <v>4</v>
      </c>
      <c r="K17" s="78">
        <v>3</v>
      </c>
      <c r="L17" s="78">
        <v>4</v>
      </c>
      <c r="M17" s="78">
        <v>5</v>
      </c>
      <c r="N17" s="79">
        <v>4</v>
      </c>
      <c r="O17" s="67">
        <v>0</v>
      </c>
      <c r="P17" s="67">
        <v>4</v>
      </c>
      <c r="Q17" s="78">
        <v>5</v>
      </c>
      <c r="R17" s="70">
        <v>3</v>
      </c>
      <c r="S17" s="67">
        <v>5</v>
      </c>
      <c r="T17" s="67">
        <v>2</v>
      </c>
      <c r="U17" s="80">
        <v>4</v>
      </c>
      <c r="V17" s="80">
        <v>5</v>
      </c>
      <c r="W17" s="81">
        <v>3</v>
      </c>
      <c r="X17" s="82">
        <v>3</v>
      </c>
      <c r="Y17" s="67">
        <v>3</v>
      </c>
      <c r="Z17" s="83">
        <v>5</v>
      </c>
      <c r="AA17" s="84">
        <v>4</v>
      </c>
      <c r="AB17" s="85">
        <v>5</v>
      </c>
      <c r="AC17" s="85">
        <v>5</v>
      </c>
      <c r="AD17" s="85">
        <v>4</v>
      </c>
      <c r="AE17" s="85">
        <v>5</v>
      </c>
      <c r="AF17" s="85">
        <v>5</v>
      </c>
      <c r="AG17" s="85">
        <v>4</v>
      </c>
      <c r="AH17" s="80">
        <v>4</v>
      </c>
      <c r="AI17" s="80">
        <v>3</v>
      </c>
      <c r="AJ17" s="80">
        <v>3</v>
      </c>
      <c r="AK17" s="80">
        <v>3</v>
      </c>
      <c r="AL17" s="86">
        <f t="shared" si="0"/>
        <v>3.9117647058823528</v>
      </c>
      <c r="AM17" s="67">
        <f t="shared" si="1"/>
        <v>5</v>
      </c>
    </row>
    <row r="18" spans="1:39" x14ac:dyDescent="0.25">
      <c r="A18" s="67">
        <f>'Candidate Projects'!$A$17</f>
        <v>4</v>
      </c>
      <c r="B18" s="67" t="str">
        <f>'Candidate Projects'!$B$17</f>
        <v>AM-04</v>
      </c>
      <c r="C18" s="68" t="str">
        <f>'Candidate Projects'!$C$17</f>
        <v>Assessing Resilience Frameworks</v>
      </c>
      <c r="E18" s="77">
        <v>3</v>
      </c>
      <c r="F18" s="67">
        <v>4</v>
      </c>
      <c r="G18" s="77">
        <v>4</v>
      </c>
      <c r="H18" s="78">
        <v>3</v>
      </c>
      <c r="I18" s="70">
        <v>3</v>
      </c>
      <c r="J18" s="78">
        <v>2</v>
      </c>
      <c r="K18" s="78">
        <v>4</v>
      </c>
      <c r="L18" s="78">
        <v>3</v>
      </c>
      <c r="M18" s="78">
        <v>3</v>
      </c>
      <c r="N18" s="79">
        <v>2</v>
      </c>
      <c r="O18" s="67">
        <v>0</v>
      </c>
      <c r="P18" s="67">
        <v>3</v>
      </c>
      <c r="Q18" s="78">
        <v>4</v>
      </c>
      <c r="R18" s="70">
        <v>3</v>
      </c>
      <c r="T18" s="67">
        <v>3</v>
      </c>
      <c r="U18" s="80">
        <v>2</v>
      </c>
      <c r="V18" s="80">
        <v>3</v>
      </c>
      <c r="W18" s="81">
        <v>3</v>
      </c>
      <c r="X18" s="82">
        <v>2</v>
      </c>
      <c r="Y18" s="67">
        <v>4</v>
      </c>
      <c r="Z18" s="83">
        <v>4</v>
      </c>
      <c r="AA18" s="84">
        <v>4</v>
      </c>
      <c r="AB18" s="85">
        <v>1</v>
      </c>
      <c r="AC18" s="85">
        <v>3</v>
      </c>
      <c r="AD18" s="85">
        <v>3</v>
      </c>
      <c r="AE18" s="85">
        <v>5</v>
      </c>
      <c r="AF18" s="85">
        <v>5</v>
      </c>
      <c r="AG18" s="85">
        <v>1</v>
      </c>
      <c r="AH18" s="80">
        <v>2</v>
      </c>
      <c r="AI18" s="80">
        <v>2</v>
      </c>
      <c r="AJ18" s="80">
        <v>5</v>
      </c>
      <c r="AK18" s="80">
        <v>2</v>
      </c>
      <c r="AL18" s="86">
        <f t="shared" si="0"/>
        <v>2.96875</v>
      </c>
      <c r="AM18" s="67">
        <f t="shared" si="1"/>
        <v>3</v>
      </c>
    </row>
    <row r="19" spans="1:39" x14ac:dyDescent="0.25">
      <c r="A19" s="67">
        <f>'Candidate Projects'!$A$18</f>
        <v>37</v>
      </c>
      <c r="B19" s="67" t="str">
        <f>'Candidate Projects'!$B$18</f>
        <v>PM-03</v>
      </c>
      <c r="C19" s="68" t="str">
        <f>'Candidate Projects'!$C$18</f>
        <v>Frameworks for Measuring Transportation Resilience</v>
      </c>
      <c r="E19" s="77">
        <v>3</v>
      </c>
      <c r="F19" s="67">
        <v>3</v>
      </c>
      <c r="G19" s="77">
        <v>4</v>
      </c>
      <c r="H19" s="78">
        <v>3</v>
      </c>
      <c r="I19" s="70">
        <v>3</v>
      </c>
      <c r="J19" s="78">
        <v>3</v>
      </c>
      <c r="K19" s="78">
        <v>5</v>
      </c>
      <c r="L19" s="78">
        <v>4</v>
      </c>
      <c r="M19" s="78">
        <v>2</v>
      </c>
      <c r="N19" s="79">
        <v>4</v>
      </c>
      <c r="O19" s="67">
        <v>0</v>
      </c>
      <c r="P19" s="67">
        <v>5</v>
      </c>
      <c r="Q19" s="78">
        <v>2</v>
      </c>
      <c r="R19" s="70">
        <v>3</v>
      </c>
      <c r="T19" s="67">
        <v>3</v>
      </c>
      <c r="U19" s="80">
        <v>1</v>
      </c>
      <c r="V19" s="80">
        <v>5</v>
      </c>
      <c r="W19" s="81">
        <v>3</v>
      </c>
      <c r="X19" s="82">
        <v>2</v>
      </c>
      <c r="Y19" s="67">
        <v>1</v>
      </c>
      <c r="Z19" s="83">
        <v>3</v>
      </c>
      <c r="AA19" s="84">
        <v>4</v>
      </c>
      <c r="AB19" s="85">
        <v>2</v>
      </c>
      <c r="AC19" s="85">
        <v>2</v>
      </c>
      <c r="AD19" s="85">
        <v>4</v>
      </c>
      <c r="AE19" s="85">
        <v>5</v>
      </c>
      <c r="AF19" s="85">
        <v>4</v>
      </c>
      <c r="AG19" s="85">
        <v>1</v>
      </c>
      <c r="AH19" s="80">
        <v>2</v>
      </c>
      <c r="AI19" s="80"/>
      <c r="AJ19" s="80">
        <v>1</v>
      </c>
      <c r="AK19" s="80">
        <v>2</v>
      </c>
      <c r="AL19" s="86">
        <f t="shared" si="0"/>
        <v>2.870967741935484</v>
      </c>
      <c r="AM19" s="67">
        <f t="shared" si="1"/>
        <v>3</v>
      </c>
    </row>
    <row r="20" spans="1:39" x14ac:dyDescent="0.25">
      <c r="A20" s="67">
        <f>'Candidate Projects'!$A$19</f>
        <v>46</v>
      </c>
      <c r="B20" s="67" t="str">
        <f>'Candidate Projects'!$B$19</f>
        <v>CO-05</v>
      </c>
      <c r="C20" s="68" t="str">
        <f>'Candidate Projects'!$C$19</f>
        <v>Organizational Resiliency: Moving from Recovery to Retrenchment</v>
      </c>
      <c r="D20" s="67">
        <v>4</v>
      </c>
      <c r="E20" s="77">
        <v>2</v>
      </c>
      <c r="F20" s="67">
        <v>4</v>
      </c>
      <c r="G20" s="77">
        <v>3</v>
      </c>
      <c r="H20" s="78">
        <v>2</v>
      </c>
      <c r="I20" s="70">
        <v>1</v>
      </c>
      <c r="J20" s="78">
        <v>2</v>
      </c>
      <c r="K20" s="78">
        <v>5</v>
      </c>
      <c r="L20" s="78">
        <v>3</v>
      </c>
      <c r="M20" s="78">
        <v>3</v>
      </c>
      <c r="N20" s="79">
        <v>2</v>
      </c>
      <c r="O20" s="67">
        <v>0</v>
      </c>
      <c r="P20" s="67">
        <v>4</v>
      </c>
      <c r="Q20" s="78">
        <v>5</v>
      </c>
      <c r="R20" s="70">
        <v>3</v>
      </c>
      <c r="T20" s="67">
        <v>2</v>
      </c>
      <c r="U20" s="80">
        <v>3</v>
      </c>
      <c r="V20" s="80">
        <v>5</v>
      </c>
      <c r="W20" s="81">
        <v>3</v>
      </c>
      <c r="X20" s="82">
        <v>3</v>
      </c>
      <c r="Y20" s="67">
        <v>2</v>
      </c>
      <c r="Z20" s="83">
        <v>3</v>
      </c>
      <c r="AA20" s="84">
        <v>3</v>
      </c>
      <c r="AB20" s="85">
        <v>1</v>
      </c>
      <c r="AC20" s="85">
        <v>3</v>
      </c>
      <c r="AD20" s="85">
        <v>3</v>
      </c>
      <c r="AE20" s="85">
        <v>5</v>
      </c>
      <c r="AF20" s="85">
        <v>5</v>
      </c>
      <c r="AG20" s="85">
        <v>1</v>
      </c>
      <c r="AH20" s="80">
        <v>2</v>
      </c>
      <c r="AI20" s="80"/>
      <c r="AJ20" s="80">
        <v>1</v>
      </c>
      <c r="AK20" s="80">
        <v>2</v>
      </c>
      <c r="AL20" s="86">
        <f t="shared" si="0"/>
        <v>2.8125</v>
      </c>
      <c r="AM20" s="67">
        <f t="shared" si="1"/>
        <v>3</v>
      </c>
    </row>
    <row r="21" spans="1:39" x14ac:dyDescent="0.25">
      <c r="A21" s="67">
        <f>'Candidate Projects'!$A$20</f>
        <v>8</v>
      </c>
      <c r="B21" s="67" t="str">
        <f>'Candidate Projects'!$B$20</f>
        <v>CR-04</v>
      </c>
      <c r="C21" s="68" t="str">
        <f>'Candidate Projects'!$C$20</f>
        <v>Assessing the Resilience of GPS-based Applications in Transportation</v>
      </c>
      <c r="E21" s="77">
        <v>5</v>
      </c>
      <c r="F21" s="67">
        <v>4</v>
      </c>
      <c r="G21" s="77">
        <v>3</v>
      </c>
      <c r="H21" s="78">
        <v>4</v>
      </c>
      <c r="I21" s="70">
        <v>4</v>
      </c>
      <c r="J21" s="78">
        <v>5</v>
      </c>
      <c r="K21" s="78">
        <v>5</v>
      </c>
      <c r="L21" s="78">
        <v>5</v>
      </c>
      <c r="M21" s="78">
        <v>4</v>
      </c>
      <c r="N21" s="79">
        <v>3</v>
      </c>
      <c r="O21" s="67">
        <v>0</v>
      </c>
      <c r="P21" s="67">
        <v>5</v>
      </c>
      <c r="Q21" s="78">
        <v>5</v>
      </c>
      <c r="R21" s="70">
        <v>3</v>
      </c>
      <c r="T21" s="67">
        <v>3</v>
      </c>
      <c r="U21" s="80">
        <v>5</v>
      </c>
      <c r="V21" s="80">
        <v>4</v>
      </c>
      <c r="W21" s="81">
        <v>3</v>
      </c>
      <c r="X21" s="82">
        <v>4</v>
      </c>
      <c r="Y21" s="67">
        <v>4</v>
      </c>
      <c r="Z21" s="83">
        <v>3</v>
      </c>
      <c r="AA21" s="84">
        <v>5</v>
      </c>
      <c r="AB21" s="85">
        <v>3</v>
      </c>
      <c r="AC21" s="85">
        <v>4</v>
      </c>
      <c r="AD21" s="85">
        <v>3</v>
      </c>
      <c r="AE21" s="85">
        <v>4</v>
      </c>
      <c r="AF21" s="85">
        <v>5</v>
      </c>
      <c r="AG21" s="85">
        <v>4</v>
      </c>
      <c r="AH21" s="80">
        <v>3</v>
      </c>
      <c r="AI21" s="80">
        <v>4</v>
      </c>
      <c r="AJ21" s="80">
        <v>1</v>
      </c>
      <c r="AK21" s="80">
        <v>3</v>
      </c>
      <c r="AL21" s="86">
        <f t="shared" si="0"/>
        <v>3.75</v>
      </c>
      <c r="AM21" s="67">
        <f t="shared" si="1"/>
        <v>4</v>
      </c>
    </row>
    <row r="22" spans="1:39" x14ac:dyDescent="0.25">
      <c r="A22" s="67">
        <f>'Candidate Projects'!$A$21</f>
        <v>9</v>
      </c>
      <c r="B22" s="67" t="str">
        <f>'Candidate Projects'!$B$21</f>
        <v>CR-05</v>
      </c>
      <c r="C22" s="68" t="str">
        <f>'Candidate Projects'!$C$21</f>
        <v>Deploying the NIST Cybersecurity Framework in State DOTs</v>
      </c>
      <c r="E22" s="77">
        <v>3</v>
      </c>
      <c r="F22" s="67">
        <v>2</v>
      </c>
      <c r="G22" s="77">
        <v>2</v>
      </c>
      <c r="H22" s="78">
        <v>3</v>
      </c>
      <c r="I22" s="70">
        <v>1</v>
      </c>
      <c r="J22" s="78">
        <v>1</v>
      </c>
      <c r="K22" s="78">
        <v>3</v>
      </c>
      <c r="L22" s="78">
        <v>2</v>
      </c>
      <c r="M22" s="78">
        <v>2</v>
      </c>
      <c r="N22" s="79">
        <v>1</v>
      </c>
      <c r="O22" s="67">
        <v>0</v>
      </c>
      <c r="P22" s="67">
        <v>4</v>
      </c>
      <c r="Q22" s="78">
        <v>2</v>
      </c>
      <c r="R22" s="70">
        <v>4</v>
      </c>
      <c r="T22" s="67">
        <v>2</v>
      </c>
      <c r="U22" s="80">
        <v>2</v>
      </c>
      <c r="V22" s="80">
        <v>3</v>
      </c>
      <c r="W22" s="81">
        <v>3</v>
      </c>
      <c r="X22" s="82">
        <v>2</v>
      </c>
      <c r="Y22" s="67">
        <v>4</v>
      </c>
      <c r="Z22" s="83">
        <v>3</v>
      </c>
      <c r="AA22" s="84">
        <v>2</v>
      </c>
      <c r="AB22" s="85">
        <v>1</v>
      </c>
      <c r="AC22" s="85">
        <v>3</v>
      </c>
      <c r="AD22" s="85">
        <v>2</v>
      </c>
      <c r="AE22" s="85">
        <v>1</v>
      </c>
      <c r="AF22" s="85">
        <v>5</v>
      </c>
      <c r="AG22" s="85">
        <v>1</v>
      </c>
      <c r="AH22" s="80">
        <v>2</v>
      </c>
      <c r="AI22" s="80">
        <v>3</v>
      </c>
      <c r="AJ22" s="80">
        <v>1</v>
      </c>
      <c r="AK22" s="80">
        <v>2</v>
      </c>
      <c r="AL22" s="86">
        <f t="shared" si="0"/>
        <v>2.25</v>
      </c>
      <c r="AM22" s="67">
        <f t="shared" si="1"/>
        <v>2</v>
      </c>
    </row>
    <row r="23" spans="1:39" x14ac:dyDescent="0.25">
      <c r="A23" s="67">
        <f>'Candidate Projects'!$A$22</f>
        <v>22</v>
      </c>
      <c r="B23" s="67" t="str">
        <f>'Candidate Projects'!$B$22</f>
        <v>EM-02</v>
      </c>
      <c r="C23" s="68" t="str">
        <f>'Candidate Projects'!$C$22</f>
        <v>New Technologies for Comprehensive Debris Management</v>
      </c>
      <c r="D23" s="67">
        <v>3</v>
      </c>
      <c r="E23" s="77">
        <v>2</v>
      </c>
      <c r="F23" s="67">
        <v>3</v>
      </c>
      <c r="G23" s="77">
        <v>2</v>
      </c>
      <c r="H23" s="78">
        <v>1</v>
      </c>
      <c r="I23" s="70">
        <v>1</v>
      </c>
      <c r="J23" s="78">
        <v>3</v>
      </c>
      <c r="K23" s="78">
        <v>3</v>
      </c>
      <c r="L23" s="78">
        <v>4</v>
      </c>
      <c r="M23" s="78">
        <v>2</v>
      </c>
      <c r="N23" s="79">
        <v>3</v>
      </c>
      <c r="O23" s="67">
        <v>0</v>
      </c>
      <c r="P23" s="67">
        <v>2</v>
      </c>
      <c r="Q23" s="78">
        <v>5</v>
      </c>
      <c r="R23" s="70">
        <v>4</v>
      </c>
      <c r="T23" s="67">
        <v>3</v>
      </c>
      <c r="U23" s="80">
        <v>3</v>
      </c>
      <c r="V23" s="80">
        <v>4</v>
      </c>
      <c r="W23" s="81">
        <v>3</v>
      </c>
      <c r="X23" s="82">
        <v>3</v>
      </c>
      <c r="Y23" s="67">
        <v>1</v>
      </c>
      <c r="Z23" s="83">
        <v>2</v>
      </c>
      <c r="AA23" s="84">
        <v>2</v>
      </c>
      <c r="AB23" s="85">
        <v>4</v>
      </c>
      <c r="AC23" s="85">
        <v>4</v>
      </c>
      <c r="AD23" s="85">
        <v>2</v>
      </c>
      <c r="AE23" s="85">
        <v>2</v>
      </c>
      <c r="AF23" s="85">
        <v>5</v>
      </c>
      <c r="AG23" s="85">
        <v>1</v>
      </c>
      <c r="AH23" s="80">
        <v>2</v>
      </c>
      <c r="AI23" s="80">
        <v>5</v>
      </c>
      <c r="AJ23" s="80">
        <v>1</v>
      </c>
      <c r="AK23" s="80">
        <v>3</v>
      </c>
      <c r="AL23" s="86">
        <f t="shared" si="0"/>
        <v>2.6666666666666665</v>
      </c>
      <c r="AM23" s="67">
        <f t="shared" si="1"/>
        <v>3</v>
      </c>
    </row>
    <row r="24" spans="1:39" x14ac:dyDescent="0.25">
      <c r="A24" s="67">
        <f>'Candidate Projects'!$A$23</f>
        <v>23</v>
      </c>
      <c r="B24" s="67" t="str">
        <f>'Candidate Projects'!$B$23</f>
        <v>EM-03</v>
      </c>
      <c r="C24" s="68" t="str">
        <f>'Candidate Projects'!$C$23</f>
        <v>Multi-Agency Emergency Preparedness</v>
      </c>
      <c r="E24" s="77">
        <v>3</v>
      </c>
      <c r="F24" s="67">
        <v>1</v>
      </c>
      <c r="G24" s="77">
        <v>4</v>
      </c>
      <c r="H24" s="78">
        <v>4</v>
      </c>
      <c r="I24" s="70">
        <v>2</v>
      </c>
      <c r="J24" s="78">
        <v>1</v>
      </c>
      <c r="K24" s="78">
        <v>2</v>
      </c>
      <c r="L24" s="78">
        <v>3</v>
      </c>
      <c r="M24" s="78">
        <v>3</v>
      </c>
      <c r="N24" s="79">
        <v>3</v>
      </c>
      <c r="O24" s="67">
        <v>0</v>
      </c>
      <c r="P24" s="67">
        <v>4</v>
      </c>
      <c r="Q24" s="78">
        <v>3</v>
      </c>
      <c r="R24" s="70">
        <v>4</v>
      </c>
      <c r="T24" s="67">
        <v>3</v>
      </c>
      <c r="U24" s="80">
        <v>2</v>
      </c>
      <c r="V24" s="80">
        <v>4</v>
      </c>
      <c r="W24" s="81">
        <v>3</v>
      </c>
      <c r="X24" s="82">
        <v>3</v>
      </c>
      <c r="Y24" s="67">
        <v>3</v>
      </c>
      <c r="Z24" s="83">
        <v>4</v>
      </c>
      <c r="AA24" s="84">
        <v>2</v>
      </c>
      <c r="AB24" s="85">
        <v>2</v>
      </c>
      <c r="AC24" s="85">
        <v>3</v>
      </c>
      <c r="AD24" s="85">
        <v>3</v>
      </c>
      <c r="AE24" s="85">
        <v>5</v>
      </c>
      <c r="AF24" s="85">
        <v>1</v>
      </c>
      <c r="AG24" s="85">
        <v>3</v>
      </c>
      <c r="AH24" s="80">
        <v>4</v>
      </c>
      <c r="AI24" s="80">
        <v>5</v>
      </c>
      <c r="AJ24" s="80">
        <v>5</v>
      </c>
      <c r="AK24" s="80">
        <v>5</v>
      </c>
      <c r="AL24" s="86">
        <f t="shared" si="0"/>
        <v>3.03125</v>
      </c>
      <c r="AM24" s="67">
        <f t="shared" si="1"/>
        <v>3</v>
      </c>
    </row>
    <row r="25" spans="1:39" x14ac:dyDescent="0.25">
      <c r="A25" s="67">
        <f>'Candidate Projects'!$A$24</f>
        <v>30</v>
      </c>
      <c r="B25" s="67" t="str">
        <f>'Candidate Projects'!$B$24</f>
        <v>EM-10</v>
      </c>
      <c r="C25" s="68" t="str">
        <f>'Candidate Projects'!$C$24</f>
        <v>Emergency Project Contracting Guidelines</v>
      </c>
      <c r="D25" s="67">
        <v>4</v>
      </c>
      <c r="E25" s="77">
        <v>2</v>
      </c>
      <c r="F25" s="67">
        <v>2</v>
      </c>
      <c r="G25" s="77">
        <v>1</v>
      </c>
      <c r="H25" s="78">
        <v>4</v>
      </c>
      <c r="I25" s="70">
        <v>3</v>
      </c>
      <c r="J25" s="78">
        <v>3</v>
      </c>
      <c r="K25" s="78">
        <v>4</v>
      </c>
      <c r="L25" s="78">
        <v>5</v>
      </c>
      <c r="M25" s="78">
        <v>3</v>
      </c>
      <c r="N25" s="79">
        <v>3</v>
      </c>
      <c r="O25" s="67">
        <v>0</v>
      </c>
      <c r="P25" s="67">
        <v>3</v>
      </c>
      <c r="Q25" s="78">
        <v>2</v>
      </c>
      <c r="R25" s="70">
        <v>4</v>
      </c>
      <c r="T25" s="67">
        <v>4</v>
      </c>
      <c r="U25" s="80">
        <v>4</v>
      </c>
      <c r="V25" s="80">
        <v>5</v>
      </c>
      <c r="W25" s="81">
        <v>3</v>
      </c>
      <c r="X25" s="82">
        <v>3</v>
      </c>
      <c r="Y25" s="67">
        <v>2</v>
      </c>
      <c r="Z25" s="83">
        <v>5</v>
      </c>
      <c r="AA25" s="84">
        <v>4</v>
      </c>
      <c r="AB25" s="85">
        <v>1</v>
      </c>
      <c r="AC25" s="85">
        <v>3</v>
      </c>
      <c r="AD25" s="85">
        <v>2</v>
      </c>
      <c r="AE25" s="85">
        <v>3</v>
      </c>
      <c r="AF25" s="85">
        <v>5</v>
      </c>
      <c r="AG25" s="85">
        <v>1</v>
      </c>
      <c r="AH25" s="80">
        <v>3</v>
      </c>
      <c r="AI25" s="80">
        <v>0</v>
      </c>
      <c r="AJ25" s="80">
        <v>5</v>
      </c>
      <c r="AK25" s="80">
        <v>4</v>
      </c>
      <c r="AL25" s="86">
        <f t="shared" si="0"/>
        <v>3.0303030303030303</v>
      </c>
      <c r="AM25" s="67">
        <f t="shared" si="1"/>
        <v>3</v>
      </c>
    </row>
    <row r="26" spans="1:39" x14ac:dyDescent="0.25">
      <c r="A26" s="67">
        <f>'Candidate Projects'!$A$25</f>
        <v>38</v>
      </c>
      <c r="B26" s="67" t="str">
        <f>'Candidate Projects'!$B$25</f>
        <v>RM-01</v>
      </c>
      <c r="C26" s="68" t="str">
        <f>'Candidate Projects'!$C$25</f>
        <v>A New Tool Assessing the Value of Resiliency Alternatives by State DOTs</v>
      </c>
      <c r="E26" s="77">
        <v>2</v>
      </c>
      <c r="F26" s="67">
        <v>2</v>
      </c>
      <c r="G26" s="77">
        <v>3</v>
      </c>
      <c r="H26" s="78">
        <v>3</v>
      </c>
      <c r="I26" s="70">
        <v>4</v>
      </c>
      <c r="J26" s="78">
        <v>1</v>
      </c>
      <c r="K26" s="78">
        <v>3</v>
      </c>
      <c r="L26" s="78">
        <v>3</v>
      </c>
      <c r="M26" s="78">
        <v>2</v>
      </c>
      <c r="N26" s="79">
        <v>4</v>
      </c>
      <c r="O26" s="67">
        <v>0</v>
      </c>
      <c r="P26" s="67">
        <v>3</v>
      </c>
      <c r="Q26" s="78">
        <v>3</v>
      </c>
      <c r="R26" s="70">
        <v>3</v>
      </c>
      <c r="S26" s="67">
        <v>4</v>
      </c>
      <c r="T26" s="67">
        <v>4</v>
      </c>
      <c r="U26" s="80">
        <v>4</v>
      </c>
      <c r="V26" s="80">
        <v>4</v>
      </c>
      <c r="W26" s="81">
        <v>3</v>
      </c>
      <c r="X26" s="82">
        <v>2</v>
      </c>
      <c r="Y26" s="67">
        <v>4</v>
      </c>
      <c r="Z26" s="83">
        <v>5</v>
      </c>
      <c r="AA26" s="84">
        <v>3</v>
      </c>
      <c r="AB26" s="85">
        <v>2</v>
      </c>
      <c r="AC26" s="85">
        <v>3</v>
      </c>
      <c r="AD26" s="85">
        <v>2</v>
      </c>
      <c r="AE26" s="85">
        <v>4</v>
      </c>
      <c r="AF26" s="85">
        <v>1</v>
      </c>
      <c r="AG26" s="85">
        <v>1</v>
      </c>
      <c r="AH26" s="80">
        <v>2</v>
      </c>
      <c r="AI26" s="80">
        <v>0</v>
      </c>
      <c r="AJ26" s="80">
        <v>1</v>
      </c>
      <c r="AK26" s="80">
        <v>4</v>
      </c>
      <c r="AL26" s="86">
        <f t="shared" si="0"/>
        <v>2.6969696969696968</v>
      </c>
      <c r="AM26" s="67">
        <f t="shared" si="1"/>
        <v>3</v>
      </c>
    </row>
    <row r="27" spans="1:39" x14ac:dyDescent="0.25">
      <c r="A27" s="67">
        <f>'Candidate Projects'!$A$26</f>
        <v>28</v>
      </c>
      <c r="B27" s="67" t="str">
        <f>'Candidate Projects'!$B$26</f>
        <v>EM-08</v>
      </c>
      <c r="C27" s="68" t="str">
        <f>'Candidate Projects'!$C$26</f>
        <v>Emergency Management Training for Transportation Workers</v>
      </c>
      <c r="D27" s="67">
        <v>5</v>
      </c>
      <c r="E27" s="77">
        <v>3</v>
      </c>
      <c r="F27" s="67">
        <v>3</v>
      </c>
      <c r="G27" s="77">
        <v>4</v>
      </c>
      <c r="H27" s="78">
        <v>4</v>
      </c>
      <c r="I27" s="70">
        <v>2</v>
      </c>
      <c r="J27" s="78">
        <v>4</v>
      </c>
      <c r="K27" s="78">
        <v>4</v>
      </c>
      <c r="L27" s="78">
        <v>4</v>
      </c>
      <c r="M27" s="78"/>
      <c r="N27" s="79">
        <v>3</v>
      </c>
      <c r="O27" s="67">
        <v>5</v>
      </c>
      <c r="P27" s="67">
        <v>4</v>
      </c>
      <c r="Q27" s="78">
        <v>3</v>
      </c>
      <c r="R27" s="70">
        <v>3</v>
      </c>
      <c r="T27" s="67">
        <v>2</v>
      </c>
      <c r="U27" s="80">
        <v>2</v>
      </c>
      <c r="V27" s="80">
        <v>4</v>
      </c>
      <c r="W27" s="81">
        <v>3</v>
      </c>
      <c r="X27" s="82">
        <v>4</v>
      </c>
      <c r="Y27" s="67">
        <v>2</v>
      </c>
      <c r="Z27" s="83">
        <v>3</v>
      </c>
      <c r="AA27" s="84">
        <v>3</v>
      </c>
      <c r="AB27" s="85">
        <v>5</v>
      </c>
      <c r="AC27" s="85">
        <v>3</v>
      </c>
      <c r="AD27" s="85">
        <v>2</v>
      </c>
      <c r="AE27" s="85">
        <v>4</v>
      </c>
      <c r="AF27" s="85">
        <v>5</v>
      </c>
      <c r="AG27" s="85">
        <v>2</v>
      </c>
      <c r="AH27" s="80">
        <v>5</v>
      </c>
      <c r="AI27" s="80">
        <v>3</v>
      </c>
      <c r="AJ27" s="80">
        <v>5</v>
      </c>
      <c r="AK27" s="87">
        <v>5</v>
      </c>
      <c r="AL27" s="86">
        <f t="shared" si="0"/>
        <v>3.53125</v>
      </c>
      <c r="AM27" s="67">
        <f t="shared" si="1"/>
        <v>3</v>
      </c>
    </row>
    <row r="28" spans="1:39" x14ac:dyDescent="0.25">
      <c r="A28" s="67">
        <f>'Candidate Projects'!$A$27</f>
        <v>44</v>
      </c>
      <c r="B28" s="67" t="str">
        <f>'Candidate Projects'!$B$27</f>
        <v>CO-03</v>
      </c>
      <c r="C28" s="68" t="str">
        <f>'Candidate Projects'!$C$27</f>
        <v>Restoring Access: Post-disaster Transportation Equity</v>
      </c>
      <c r="E28" s="77">
        <v>2</v>
      </c>
      <c r="F28" s="67">
        <v>4</v>
      </c>
      <c r="G28" s="77">
        <v>1</v>
      </c>
      <c r="H28" s="78">
        <v>2</v>
      </c>
      <c r="I28" s="70">
        <v>1</v>
      </c>
      <c r="J28" s="78">
        <v>1</v>
      </c>
      <c r="K28" s="78">
        <v>3</v>
      </c>
      <c r="L28" s="78">
        <v>2</v>
      </c>
      <c r="M28" s="78">
        <v>2</v>
      </c>
      <c r="N28" s="79">
        <v>2</v>
      </c>
      <c r="O28" s="67">
        <v>0</v>
      </c>
      <c r="P28" s="67">
        <v>2</v>
      </c>
      <c r="Q28" s="78">
        <v>3</v>
      </c>
      <c r="R28" s="70">
        <v>3</v>
      </c>
      <c r="T28" s="67">
        <v>2</v>
      </c>
      <c r="U28" s="80">
        <v>1</v>
      </c>
      <c r="V28" s="80">
        <v>4</v>
      </c>
      <c r="W28" s="81">
        <v>3</v>
      </c>
      <c r="X28" s="82">
        <v>3</v>
      </c>
      <c r="Y28" s="67">
        <v>2</v>
      </c>
      <c r="Z28" s="83">
        <v>3</v>
      </c>
      <c r="AA28" s="84">
        <v>3</v>
      </c>
      <c r="AB28" s="85">
        <v>2</v>
      </c>
      <c r="AC28" s="85">
        <v>3</v>
      </c>
      <c r="AD28" s="85">
        <v>3</v>
      </c>
      <c r="AE28" s="85">
        <v>5</v>
      </c>
      <c r="AF28" s="85">
        <v>1</v>
      </c>
      <c r="AG28" s="85">
        <v>1</v>
      </c>
      <c r="AH28" s="80">
        <v>2</v>
      </c>
      <c r="AI28" s="80">
        <v>3</v>
      </c>
      <c r="AJ28" s="80">
        <v>1</v>
      </c>
      <c r="AK28" s="87">
        <v>3</v>
      </c>
      <c r="AL28" s="86">
        <f t="shared" si="0"/>
        <v>2.28125</v>
      </c>
      <c r="AM28" s="67">
        <f t="shared" si="1"/>
        <v>3</v>
      </c>
    </row>
    <row r="29" spans="1:39" x14ac:dyDescent="0.25">
      <c r="A29" s="67">
        <f>'Candidate Projects'!$A$28</f>
        <v>16</v>
      </c>
      <c r="B29" s="67" t="str">
        <f>'Candidate Projects'!$B$28</f>
        <v>DR-06</v>
      </c>
      <c r="C29" s="68" t="str">
        <f>'Candidate Projects'!$C$28</f>
        <v>Post-Disaster Engineering Assessment</v>
      </c>
      <c r="E29" s="77">
        <v>4</v>
      </c>
      <c r="F29" s="67">
        <v>3</v>
      </c>
      <c r="G29" s="77">
        <v>2</v>
      </c>
      <c r="H29" s="78">
        <v>5</v>
      </c>
      <c r="I29" s="70">
        <v>4</v>
      </c>
      <c r="J29" s="78">
        <v>3</v>
      </c>
      <c r="K29" s="78">
        <v>4</v>
      </c>
      <c r="L29" s="78">
        <v>4</v>
      </c>
      <c r="M29" s="78">
        <v>2</v>
      </c>
      <c r="N29" s="79">
        <v>3</v>
      </c>
      <c r="O29" s="67">
        <v>0</v>
      </c>
      <c r="P29" s="67">
        <v>3</v>
      </c>
      <c r="Q29" s="78">
        <v>2</v>
      </c>
      <c r="R29" s="70">
        <v>3</v>
      </c>
      <c r="S29" s="67">
        <v>5</v>
      </c>
      <c r="T29" s="67">
        <v>5</v>
      </c>
      <c r="U29" s="80">
        <v>4</v>
      </c>
      <c r="V29" s="80">
        <v>4</v>
      </c>
      <c r="W29" s="81">
        <v>3</v>
      </c>
      <c r="X29" s="82">
        <v>3</v>
      </c>
      <c r="Y29" s="67">
        <v>3</v>
      </c>
      <c r="Z29" s="83">
        <v>4</v>
      </c>
      <c r="AA29" s="84">
        <v>3</v>
      </c>
      <c r="AB29" s="85">
        <v>1</v>
      </c>
      <c r="AC29" s="85">
        <v>3</v>
      </c>
      <c r="AD29" s="85">
        <v>3</v>
      </c>
      <c r="AE29" s="85">
        <v>2</v>
      </c>
      <c r="AF29" s="85">
        <v>4</v>
      </c>
      <c r="AG29" s="85">
        <v>1</v>
      </c>
      <c r="AH29" s="80">
        <v>3</v>
      </c>
      <c r="AI29" s="80">
        <v>3</v>
      </c>
      <c r="AJ29" s="80">
        <v>5</v>
      </c>
      <c r="AK29" s="87">
        <v>4</v>
      </c>
      <c r="AL29" s="86">
        <f t="shared" si="0"/>
        <v>3.1818181818181817</v>
      </c>
      <c r="AM29" s="67">
        <f t="shared" si="1"/>
        <v>3</v>
      </c>
    </row>
    <row r="30" spans="1:39" x14ac:dyDescent="0.25">
      <c r="A30" s="67">
        <f>'Candidate Projects'!$A$29</f>
        <v>7</v>
      </c>
      <c r="B30" s="67" t="str">
        <f>'Candidate Projects'!$B$29</f>
        <v>CR-03</v>
      </c>
      <c r="C30" s="68" t="str">
        <f>'Candidate Projects'!$C$29</f>
        <v>Securing the Cyber Supply Chain</v>
      </c>
      <c r="D30" s="67">
        <v>5</v>
      </c>
      <c r="E30" s="77">
        <v>2</v>
      </c>
      <c r="F30" s="67">
        <v>3</v>
      </c>
      <c r="G30" s="77">
        <v>3</v>
      </c>
      <c r="H30" s="78">
        <v>3</v>
      </c>
      <c r="I30" s="70">
        <v>4</v>
      </c>
      <c r="J30" s="78">
        <v>1</v>
      </c>
      <c r="K30" s="78">
        <v>2</v>
      </c>
      <c r="L30" s="78">
        <v>4</v>
      </c>
      <c r="M30" s="78">
        <v>3</v>
      </c>
      <c r="N30" s="79">
        <v>4</v>
      </c>
      <c r="O30" s="67">
        <v>0</v>
      </c>
      <c r="P30" s="67">
        <v>2</v>
      </c>
      <c r="Q30" s="78">
        <v>2</v>
      </c>
      <c r="R30" s="70">
        <v>3</v>
      </c>
      <c r="S30" s="67">
        <v>5</v>
      </c>
      <c r="T30" s="67">
        <v>4</v>
      </c>
      <c r="U30" s="80">
        <v>2</v>
      </c>
      <c r="V30" s="80">
        <v>4</v>
      </c>
      <c r="W30" s="81">
        <v>3</v>
      </c>
      <c r="X30" s="82">
        <v>3</v>
      </c>
      <c r="Y30" s="67">
        <v>3</v>
      </c>
      <c r="Z30" s="83">
        <v>5</v>
      </c>
      <c r="AA30" s="84">
        <v>3</v>
      </c>
      <c r="AB30" s="85">
        <v>3</v>
      </c>
      <c r="AC30" s="85">
        <v>4</v>
      </c>
      <c r="AD30" s="85">
        <v>2</v>
      </c>
      <c r="AE30" s="85">
        <v>2</v>
      </c>
      <c r="AF30" s="85">
        <v>5</v>
      </c>
      <c r="AG30" s="85">
        <v>1</v>
      </c>
      <c r="AH30" s="80">
        <v>2</v>
      </c>
      <c r="AI30" s="80">
        <v>1</v>
      </c>
      <c r="AJ30" s="80">
        <v>5</v>
      </c>
      <c r="AK30" s="87">
        <v>4</v>
      </c>
      <c r="AL30" s="86">
        <f t="shared" si="0"/>
        <v>3</v>
      </c>
      <c r="AM30" s="67">
        <f t="shared" si="1"/>
        <v>3</v>
      </c>
    </row>
    <row r="31" spans="1:39" x14ac:dyDescent="0.25">
      <c r="A31" s="67">
        <f>'Candidate Projects'!$A$30</f>
        <v>17</v>
      </c>
      <c r="B31" s="67" t="str">
        <f>'Candidate Projects'!$B$30</f>
        <v>DR-07</v>
      </c>
      <c r="C31" s="68" t="str">
        <f>'Candidate Projects'!$C$30</f>
        <v>Stormwater Management Techniques to Enhance Resilience</v>
      </c>
      <c r="E31" s="77">
        <v>2</v>
      </c>
      <c r="F31" s="67">
        <v>1</v>
      </c>
      <c r="G31" s="77">
        <v>2</v>
      </c>
      <c r="H31" s="78">
        <v>1</v>
      </c>
      <c r="I31" s="70">
        <v>1</v>
      </c>
      <c r="J31" s="78">
        <v>1</v>
      </c>
      <c r="K31" s="78">
        <v>1</v>
      </c>
      <c r="L31" s="78">
        <v>2</v>
      </c>
      <c r="M31" s="78">
        <v>4</v>
      </c>
      <c r="N31" s="79">
        <v>2</v>
      </c>
      <c r="O31" s="67">
        <v>0</v>
      </c>
      <c r="P31" s="67">
        <v>2</v>
      </c>
      <c r="Q31" s="78">
        <v>2</v>
      </c>
      <c r="R31" s="70">
        <v>3</v>
      </c>
      <c r="S31" s="67">
        <v>5</v>
      </c>
      <c r="T31" s="67">
        <v>2</v>
      </c>
      <c r="U31" s="80">
        <v>1</v>
      </c>
      <c r="V31" s="80">
        <v>3</v>
      </c>
      <c r="W31" s="81">
        <v>3</v>
      </c>
      <c r="X31" s="82">
        <v>2</v>
      </c>
      <c r="Y31" s="67">
        <v>5</v>
      </c>
      <c r="Z31" s="83">
        <v>4</v>
      </c>
      <c r="AA31" s="84">
        <v>2</v>
      </c>
      <c r="AB31" s="85">
        <v>3</v>
      </c>
      <c r="AC31" s="85">
        <v>3</v>
      </c>
      <c r="AD31" s="85">
        <v>2</v>
      </c>
      <c r="AE31" s="85">
        <v>5</v>
      </c>
      <c r="AF31" s="85">
        <v>5</v>
      </c>
      <c r="AG31" s="85">
        <v>5</v>
      </c>
      <c r="AH31" s="80">
        <v>3</v>
      </c>
      <c r="AI31" s="80">
        <v>5</v>
      </c>
      <c r="AJ31" s="80">
        <v>5</v>
      </c>
      <c r="AK31" s="80">
        <v>1</v>
      </c>
      <c r="AL31" s="86">
        <f t="shared" si="0"/>
        <v>2.6666666666666665</v>
      </c>
      <c r="AM31" s="67">
        <f t="shared" si="1"/>
        <v>2</v>
      </c>
    </row>
    <row r="32" spans="1:39" x14ac:dyDescent="0.25">
      <c r="A32" s="67">
        <f>'Candidate Projects'!$A$31</f>
        <v>5</v>
      </c>
      <c r="B32" s="67" t="str">
        <f>'Candidate Projects'!$B$31</f>
        <v>CR-01</v>
      </c>
      <c r="C32" s="68" t="str">
        <f>'Candidate Projects'!$C$31</f>
        <v>Operations Technology Procurement Handbook and Peer Exchange</v>
      </c>
      <c r="E32" s="77">
        <v>3</v>
      </c>
      <c r="F32" s="67">
        <v>2</v>
      </c>
      <c r="G32" s="77">
        <v>3</v>
      </c>
      <c r="H32" s="78">
        <v>4</v>
      </c>
      <c r="I32" s="70">
        <v>2</v>
      </c>
      <c r="J32" s="78">
        <v>1</v>
      </c>
      <c r="K32" s="78">
        <v>1</v>
      </c>
      <c r="L32" s="78">
        <v>3</v>
      </c>
      <c r="M32" s="78">
        <v>2</v>
      </c>
      <c r="N32" s="79">
        <v>2</v>
      </c>
      <c r="O32" s="67">
        <v>0</v>
      </c>
      <c r="P32" s="67">
        <v>5</v>
      </c>
      <c r="Q32" s="78">
        <v>3</v>
      </c>
      <c r="R32" s="70">
        <v>3</v>
      </c>
      <c r="T32" s="67">
        <v>2</v>
      </c>
      <c r="U32" s="80">
        <v>2</v>
      </c>
      <c r="V32" s="80">
        <v>2</v>
      </c>
      <c r="W32" s="81">
        <v>3</v>
      </c>
      <c r="X32" s="82">
        <v>3</v>
      </c>
      <c r="Y32" s="67">
        <v>3</v>
      </c>
      <c r="Z32" s="83">
        <v>5</v>
      </c>
      <c r="AA32" s="84">
        <v>3</v>
      </c>
      <c r="AB32" s="85">
        <v>4</v>
      </c>
      <c r="AC32" s="85">
        <v>3</v>
      </c>
      <c r="AD32" s="85">
        <v>2</v>
      </c>
      <c r="AE32" s="85">
        <v>5</v>
      </c>
      <c r="AF32" s="85">
        <v>5</v>
      </c>
      <c r="AG32" s="85">
        <v>4</v>
      </c>
      <c r="AH32" s="80">
        <v>3</v>
      </c>
      <c r="AI32" s="80">
        <v>5</v>
      </c>
      <c r="AJ32" s="80">
        <v>5</v>
      </c>
      <c r="AK32" s="80">
        <v>4</v>
      </c>
      <c r="AL32" s="86">
        <f t="shared" si="0"/>
        <v>3.03125</v>
      </c>
      <c r="AM32" s="67">
        <f t="shared" si="1"/>
        <v>3</v>
      </c>
    </row>
    <row r="33" spans="1:39" x14ac:dyDescent="0.25">
      <c r="A33" s="67">
        <f>'Candidate Projects'!$A$32</f>
        <v>18</v>
      </c>
      <c r="B33" s="67" t="str">
        <f>'Candidate Projects'!$B$32</f>
        <v>ER-01</v>
      </c>
      <c r="C33" s="68" t="str">
        <f>'Candidate Projects'!$C$32</f>
        <v>Improving Supply Chain Resilience</v>
      </c>
      <c r="D33" s="67">
        <v>4</v>
      </c>
      <c r="E33" s="77">
        <v>2</v>
      </c>
      <c r="F33" s="67">
        <v>4</v>
      </c>
      <c r="G33" s="77">
        <v>4</v>
      </c>
      <c r="H33" s="78">
        <v>4</v>
      </c>
      <c r="I33" s="70">
        <v>2</v>
      </c>
      <c r="J33" s="78">
        <v>4</v>
      </c>
      <c r="K33" s="78">
        <v>3</v>
      </c>
      <c r="L33" s="78">
        <v>3</v>
      </c>
      <c r="M33" s="78">
        <v>2</v>
      </c>
      <c r="N33" s="79">
        <v>1</v>
      </c>
      <c r="O33" s="67">
        <v>0</v>
      </c>
      <c r="P33" s="67">
        <v>3</v>
      </c>
      <c r="Q33" s="78">
        <v>3</v>
      </c>
      <c r="R33" s="70">
        <v>3</v>
      </c>
      <c r="S33" s="67">
        <v>5</v>
      </c>
      <c r="T33" s="67">
        <v>2</v>
      </c>
      <c r="U33" s="80">
        <v>1</v>
      </c>
      <c r="V33" s="80">
        <v>4</v>
      </c>
      <c r="W33" s="81">
        <v>3</v>
      </c>
      <c r="X33" s="82">
        <v>2</v>
      </c>
      <c r="Y33" s="67">
        <v>5</v>
      </c>
      <c r="Z33" s="83">
        <v>4</v>
      </c>
      <c r="AA33" s="84">
        <v>4</v>
      </c>
      <c r="AB33" s="85">
        <v>2</v>
      </c>
      <c r="AC33" s="85">
        <v>5</v>
      </c>
      <c r="AD33" s="85">
        <v>2</v>
      </c>
      <c r="AE33" s="85">
        <v>5</v>
      </c>
      <c r="AF33" s="85">
        <v>5</v>
      </c>
      <c r="AG33" s="85">
        <v>1</v>
      </c>
      <c r="AH33" s="80">
        <v>3</v>
      </c>
      <c r="AI33" s="80">
        <v>5</v>
      </c>
      <c r="AJ33" s="80">
        <v>3</v>
      </c>
      <c r="AK33" s="80">
        <v>4</v>
      </c>
      <c r="AL33" s="86">
        <f t="shared" si="0"/>
        <v>3.1470588235294117</v>
      </c>
      <c r="AM33" s="67">
        <f t="shared" si="1"/>
        <v>4</v>
      </c>
    </row>
    <row r="34" spans="1:39" x14ac:dyDescent="0.25">
      <c r="A34" s="67">
        <f>'Candidate Projects'!$A$33</f>
        <v>40</v>
      </c>
      <c r="B34" s="67" t="str">
        <f>'Candidate Projects'!$B$33</f>
        <v>RM-03</v>
      </c>
      <c r="C34" s="68" t="str">
        <f>'Candidate Projects'!$C$33</f>
        <v>Enterprise Risk Management in State Departments of Transportation</v>
      </c>
      <c r="E34" s="77">
        <v>2</v>
      </c>
      <c r="F34" s="67">
        <v>3</v>
      </c>
      <c r="G34" s="77">
        <v>1</v>
      </c>
      <c r="H34" s="78">
        <v>3</v>
      </c>
      <c r="I34" s="70">
        <v>2</v>
      </c>
      <c r="J34" s="78">
        <v>5</v>
      </c>
      <c r="K34" s="78">
        <v>2</v>
      </c>
      <c r="L34" s="78">
        <v>2</v>
      </c>
      <c r="M34" s="78">
        <v>1</v>
      </c>
      <c r="N34" s="79">
        <v>1</v>
      </c>
      <c r="O34" s="67">
        <v>0</v>
      </c>
      <c r="P34" s="67">
        <v>3</v>
      </c>
      <c r="Q34" s="78">
        <v>2</v>
      </c>
      <c r="R34" s="70">
        <v>2</v>
      </c>
      <c r="T34" s="67">
        <v>2</v>
      </c>
      <c r="U34" s="80">
        <v>2</v>
      </c>
      <c r="V34" s="80">
        <v>3</v>
      </c>
      <c r="W34" s="81">
        <v>3</v>
      </c>
      <c r="X34" s="82">
        <v>2</v>
      </c>
      <c r="Y34" s="67">
        <v>3</v>
      </c>
      <c r="Z34" s="83">
        <v>3</v>
      </c>
      <c r="AA34" s="84">
        <v>2</v>
      </c>
      <c r="AB34" s="85">
        <v>5</v>
      </c>
      <c r="AC34" s="85">
        <v>4</v>
      </c>
      <c r="AD34" s="85">
        <v>2</v>
      </c>
      <c r="AE34" s="85">
        <v>5</v>
      </c>
      <c r="AF34" s="85">
        <v>2</v>
      </c>
      <c r="AG34" s="85">
        <v>1</v>
      </c>
      <c r="AH34" s="80">
        <v>2</v>
      </c>
      <c r="AI34" s="80">
        <v>5</v>
      </c>
      <c r="AJ34" s="80">
        <v>2</v>
      </c>
      <c r="AK34" s="80">
        <v>3</v>
      </c>
      <c r="AL34" s="86">
        <f t="shared" si="0"/>
        <v>2.5</v>
      </c>
      <c r="AM34" s="67">
        <f t="shared" si="1"/>
        <v>2</v>
      </c>
    </row>
    <row r="35" spans="1:39" x14ac:dyDescent="0.25">
      <c r="A35" s="67">
        <f>'Candidate Projects'!$A$34</f>
        <v>10</v>
      </c>
      <c r="B35" s="67" t="str">
        <f>'Candidate Projects'!$B$34</f>
        <v>CR-06</v>
      </c>
      <c r="C35" s="68" t="str">
        <f>'Candidate Projects'!$C$34</f>
        <v>Using the Internet of Things to Improve Transportation Resilience</v>
      </c>
      <c r="E35" s="77">
        <v>3</v>
      </c>
      <c r="F35" s="67">
        <v>3</v>
      </c>
      <c r="G35" s="77">
        <v>4</v>
      </c>
      <c r="H35" s="78">
        <v>3</v>
      </c>
      <c r="I35" s="70">
        <v>4</v>
      </c>
      <c r="J35" s="78">
        <v>5</v>
      </c>
      <c r="K35" s="78">
        <v>3</v>
      </c>
      <c r="L35" s="78">
        <v>4</v>
      </c>
      <c r="M35" s="78">
        <v>2</v>
      </c>
      <c r="N35" s="79">
        <v>3</v>
      </c>
      <c r="O35" s="67">
        <v>0</v>
      </c>
      <c r="P35" s="67">
        <v>4</v>
      </c>
      <c r="Q35" s="78">
        <v>4</v>
      </c>
      <c r="R35" s="70">
        <v>4</v>
      </c>
      <c r="T35" s="67">
        <v>3</v>
      </c>
      <c r="U35" s="80">
        <v>1</v>
      </c>
      <c r="V35" s="80">
        <v>4</v>
      </c>
      <c r="W35" s="81">
        <v>3</v>
      </c>
      <c r="X35" s="82">
        <v>2</v>
      </c>
      <c r="Y35" s="67">
        <v>3</v>
      </c>
      <c r="Z35" s="83">
        <v>4</v>
      </c>
      <c r="AA35" s="84">
        <v>4</v>
      </c>
      <c r="AB35" s="85">
        <v>3</v>
      </c>
      <c r="AC35" s="85">
        <v>4</v>
      </c>
      <c r="AD35" s="85">
        <v>3</v>
      </c>
      <c r="AE35" s="85">
        <v>5</v>
      </c>
      <c r="AF35" s="85">
        <v>3</v>
      </c>
      <c r="AG35" s="85">
        <v>1</v>
      </c>
      <c r="AH35" s="80">
        <v>3</v>
      </c>
      <c r="AI35" s="87">
        <v>4</v>
      </c>
      <c r="AJ35" s="80">
        <v>1</v>
      </c>
      <c r="AK35" s="80">
        <v>4</v>
      </c>
      <c r="AL35" s="86">
        <f t="shared" si="0"/>
        <v>3.15625</v>
      </c>
      <c r="AM35" s="67">
        <f t="shared" si="1"/>
        <v>3</v>
      </c>
    </row>
    <row r="36" spans="1:39" x14ac:dyDescent="0.25">
      <c r="A36" s="67">
        <f>'Candidate Projects'!$A$35</f>
        <v>39</v>
      </c>
      <c r="B36" s="67" t="str">
        <f>'Candidate Projects'!$B$35</f>
        <v>RM-02</v>
      </c>
      <c r="C36" s="68" t="str">
        <f>'Candidate Projects'!$C$35</f>
        <v>Using Enterprise Risk Management Approaches on Emergency Projects</v>
      </c>
      <c r="D36" s="67">
        <v>5</v>
      </c>
      <c r="E36" s="77">
        <v>3</v>
      </c>
      <c r="F36" s="67">
        <v>3</v>
      </c>
      <c r="G36" s="77">
        <v>3</v>
      </c>
      <c r="H36" s="78">
        <v>3</v>
      </c>
      <c r="I36" s="70">
        <v>5</v>
      </c>
      <c r="J36" s="78">
        <v>3</v>
      </c>
      <c r="K36" s="78">
        <v>4</v>
      </c>
      <c r="L36" s="78">
        <v>3</v>
      </c>
      <c r="M36" s="78">
        <v>4</v>
      </c>
      <c r="N36" s="79">
        <v>2</v>
      </c>
      <c r="O36" s="67">
        <v>0</v>
      </c>
      <c r="P36" s="67">
        <v>5</v>
      </c>
      <c r="Q36" s="78">
        <v>4</v>
      </c>
      <c r="R36" s="70">
        <v>4</v>
      </c>
      <c r="T36" s="67">
        <v>3</v>
      </c>
      <c r="U36" s="80">
        <v>3</v>
      </c>
      <c r="V36" s="80">
        <v>5</v>
      </c>
      <c r="W36" s="81">
        <v>3</v>
      </c>
      <c r="X36" s="82">
        <v>3</v>
      </c>
      <c r="Y36" s="67">
        <v>2</v>
      </c>
      <c r="Z36" s="83">
        <v>4</v>
      </c>
      <c r="AA36" s="84">
        <v>3</v>
      </c>
      <c r="AB36" s="85">
        <v>3</v>
      </c>
      <c r="AC36" s="85">
        <v>4</v>
      </c>
      <c r="AD36" s="85">
        <v>2</v>
      </c>
      <c r="AE36" s="85">
        <v>5</v>
      </c>
      <c r="AF36" s="85">
        <v>5</v>
      </c>
      <c r="AG36" s="85">
        <v>1</v>
      </c>
      <c r="AH36" s="80">
        <v>2</v>
      </c>
      <c r="AI36" s="80">
        <v>3</v>
      </c>
      <c r="AJ36" s="80">
        <v>1</v>
      </c>
      <c r="AK36" s="80">
        <v>4</v>
      </c>
      <c r="AL36" s="86">
        <f t="shared" si="0"/>
        <v>3.2424242424242422</v>
      </c>
      <c r="AM36" s="67">
        <f t="shared" si="1"/>
        <v>3</v>
      </c>
    </row>
    <row r="37" spans="1:39" x14ac:dyDescent="0.25">
      <c r="A37" s="67">
        <f>'Candidate Projects'!$A$36</f>
        <v>42</v>
      </c>
      <c r="B37" s="67" t="str">
        <f>'Candidate Projects'!$B$36</f>
        <v>CO-01</v>
      </c>
      <c r="C37" s="68" t="str">
        <f>'Candidate Projects'!$C$36</f>
        <v>Social Media’s Role in Transportation Operations Resilience</v>
      </c>
      <c r="D37" s="67">
        <v>4</v>
      </c>
      <c r="E37" s="77">
        <v>4</v>
      </c>
      <c r="F37" s="67">
        <v>3</v>
      </c>
      <c r="G37" s="77">
        <v>5</v>
      </c>
      <c r="H37" s="78">
        <v>4</v>
      </c>
      <c r="I37" s="70">
        <v>4</v>
      </c>
      <c r="J37" s="78">
        <v>4</v>
      </c>
      <c r="K37" s="78">
        <v>4</v>
      </c>
      <c r="L37" s="78">
        <v>3</v>
      </c>
      <c r="M37" s="78">
        <v>3</v>
      </c>
      <c r="N37" s="79">
        <v>2</v>
      </c>
      <c r="O37" s="67">
        <v>0</v>
      </c>
      <c r="P37" s="67">
        <v>3</v>
      </c>
      <c r="Q37" s="78">
        <v>5</v>
      </c>
      <c r="R37" s="70">
        <v>3</v>
      </c>
      <c r="T37" s="67">
        <v>4</v>
      </c>
      <c r="U37" s="80">
        <v>3</v>
      </c>
      <c r="V37" s="80">
        <v>4</v>
      </c>
      <c r="W37" s="81">
        <v>2</v>
      </c>
      <c r="X37" s="82">
        <v>4</v>
      </c>
      <c r="Y37" s="67">
        <v>5</v>
      </c>
      <c r="Z37" s="83">
        <v>3</v>
      </c>
      <c r="AA37" s="84">
        <v>3</v>
      </c>
      <c r="AB37" s="85">
        <v>5</v>
      </c>
      <c r="AC37" s="85">
        <v>4</v>
      </c>
      <c r="AD37" s="85">
        <v>2</v>
      </c>
      <c r="AE37" s="85">
        <v>4</v>
      </c>
      <c r="AF37" s="85">
        <v>5</v>
      </c>
      <c r="AG37" s="85">
        <v>1</v>
      </c>
      <c r="AH37" s="80">
        <v>2</v>
      </c>
      <c r="AI37" s="80">
        <v>3</v>
      </c>
      <c r="AJ37" s="87">
        <v>3</v>
      </c>
      <c r="AK37" s="80">
        <v>3</v>
      </c>
      <c r="AL37" s="86">
        <f t="shared" si="0"/>
        <v>3.3636363636363638</v>
      </c>
      <c r="AM37" s="67">
        <f t="shared" si="1"/>
        <v>4</v>
      </c>
    </row>
    <row r="38" spans="1:39" x14ac:dyDescent="0.25">
      <c r="A38" s="67">
        <f>'Candidate Projects'!$A$37</f>
        <v>41</v>
      </c>
      <c r="B38" s="67" t="str">
        <f>'Candidate Projects'!$B$37</f>
        <v>RM-04</v>
      </c>
      <c r="C38" s="68" t="str">
        <f>'Candidate Projects'!$C$37</f>
        <v>Risk Strategies and Transportation Resilience</v>
      </c>
      <c r="E38" s="77">
        <v>2</v>
      </c>
      <c r="F38" s="67">
        <v>4</v>
      </c>
      <c r="G38" s="77">
        <v>2</v>
      </c>
      <c r="H38" s="78">
        <v>3</v>
      </c>
      <c r="I38" s="70">
        <v>5</v>
      </c>
      <c r="J38" s="78">
        <v>3</v>
      </c>
      <c r="K38" s="78">
        <v>3</v>
      </c>
      <c r="L38" s="78">
        <v>3</v>
      </c>
      <c r="M38" s="78">
        <v>2</v>
      </c>
      <c r="N38" s="79">
        <v>3</v>
      </c>
      <c r="O38" s="67">
        <v>0</v>
      </c>
      <c r="P38" s="67">
        <v>4</v>
      </c>
      <c r="Q38" s="78">
        <v>3</v>
      </c>
      <c r="R38" s="70">
        <v>3</v>
      </c>
      <c r="T38" s="67">
        <v>2</v>
      </c>
      <c r="U38" s="80">
        <v>1</v>
      </c>
      <c r="V38" s="80">
        <v>4</v>
      </c>
      <c r="W38" s="81">
        <v>2</v>
      </c>
      <c r="X38" s="82">
        <v>2</v>
      </c>
      <c r="Y38" s="67">
        <v>3</v>
      </c>
      <c r="Z38" s="83">
        <v>2</v>
      </c>
      <c r="AA38" s="84">
        <v>4</v>
      </c>
      <c r="AB38" s="85">
        <v>1</v>
      </c>
      <c r="AC38" s="85">
        <v>3</v>
      </c>
      <c r="AD38" s="85">
        <v>2</v>
      </c>
      <c r="AE38" s="85">
        <v>3</v>
      </c>
      <c r="AF38" s="85">
        <v>1</v>
      </c>
      <c r="AG38" s="85">
        <v>1</v>
      </c>
      <c r="AH38" s="80">
        <v>3</v>
      </c>
      <c r="AI38" s="80"/>
      <c r="AJ38" s="80">
        <v>2</v>
      </c>
      <c r="AK38" s="80">
        <v>2</v>
      </c>
      <c r="AL38" s="86">
        <f t="shared" si="0"/>
        <v>2.5161290322580645</v>
      </c>
      <c r="AM38" s="67">
        <f t="shared" si="1"/>
        <v>3</v>
      </c>
    </row>
    <row r="39" spans="1:39" x14ac:dyDescent="0.25">
      <c r="A39" s="67">
        <f>'Candidate Projects'!$A$38</f>
        <v>24</v>
      </c>
      <c r="B39" s="67" t="str">
        <f>'Candidate Projects'!$B$38</f>
        <v>EM-04</v>
      </c>
      <c r="C39" s="68" t="str">
        <f>'Candidate Projects'!$C$38</f>
        <v>DOT Role in Improving EMS Response Time</v>
      </c>
      <c r="D39" s="67">
        <v>5</v>
      </c>
      <c r="E39" s="77">
        <v>4</v>
      </c>
      <c r="F39" s="67">
        <v>3</v>
      </c>
      <c r="G39" s="77">
        <v>2</v>
      </c>
      <c r="H39" s="78">
        <v>3</v>
      </c>
      <c r="I39" s="70">
        <v>5</v>
      </c>
      <c r="J39" s="78">
        <v>4</v>
      </c>
      <c r="K39" s="78">
        <v>4</v>
      </c>
      <c r="L39" s="78">
        <v>4</v>
      </c>
      <c r="M39" s="78">
        <v>2</v>
      </c>
      <c r="N39" s="79">
        <v>2</v>
      </c>
      <c r="O39" s="67">
        <v>0</v>
      </c>
      <c r="P39" s="67">
        <v>3</v>
      </c>
      <c r="Q39" s="78">
        <v>3</v>
      </c>
      <c r="R39" s="70">
        <v>5</v>
      </c>
      <c r="T39" s="67">
        <v>4</v>
      </c>
      <c r="U39" s="80">
        <v>1</v>
      </c>
      <c r="V39" s="80">
        <v>5</v>
      </c>
      <c r="W39" s="81">
        <v>2</v>
      </c>
      <c r="X39" s="82">
        <v>3</v>
      </c>
      <c r="Y39" s="67">
        <v>3</v>
      </c>
      <c r="Z39" s="83">
        <v>5</v>
      </c>
      <c r="AA39" s="84">
        <v>4</v>
      </c>
      <c r="AB39" s="85">
        <v>1</v>
      </c>
      <c r="AC39" s="85">
        <v>3</v>
      </c>
      <c r="AD39" s="85">
        <v>3</v>
      </c>
      <c r="AE39" s="85">
        <v>5</v>
      </c>
      <c r="AF39" s="85">
        <v>1</v>
      </c>
      <c r="AG39" s="85">
        <v>1</v>
      </c>
      <c r="AH39" s="80">
        <v>4</v>
      </c>
      <c r="AI39" s="80"/>
      <c r="AJ39" s="80">
        <v>2</v>
      </c>
      <c r="AK39" s="80">
        <v>2</v>
      </c>
      <c r="AL39" s="86">
        <f t="shared" si="0"/>
        <v>3.0625</v>
      </c>
      <c r="AM39" s="67">
        <f t="shared" si="1"/>
        <v>3</v>
      </c>
    </row>
    <row r="40" spans="1:39" x14ac:dyDescent="0.25">
      <c r="A40" s="67">
        <f>'Candidate Projects'!$A$39</f>
        <v>21</v>
      </c>
      <c r="B40" s="67" t="str">
        <f>'Candidate Projects'!$B$39</f>
        <v>EM-01</v>
      </c>
      <c r="C40" s="68" t="str">
        <f>'Candidate Projects'!$C$39</f>
        <v>Building a National Understanding of the Language of Resilience</v>
      </c>
      <c r="D40" s="67">
        <v>4</v>
      </c>
      <c r="E40" s="77">
        <v>4</v>
      </c>
      <c r="F40" s="67">
        <v>4</v>
      </c>
      <c r="G40" s="77">
        <v>3</v>
      </c>
      <c r="H40" s="78">
        <v>2</v>
      </c>
      <c r="I40" s="70">
        <v>2</v>
      </c>
      <c r="J40" s="78">
        <v>5</v>
      </c>
      <c r="K40" s="78">
        <v>5</v>
      </c>
      <c r="L40" s="78">
        <v>3</v>
      </c>
      <c r="M40" s="78">
        <v>1</v>
      </c>
      <c r="N40" s="79">
        <v>2</v>
      </c>
      <c r="O40" s="67">
        <v>0</v>
      </c>
      <c r="P40" s="67">
        <v>4</v>
      </c>
      <c r="Q40" s="78">
        <v>3</v>
      </c>
      <c r="R40" s="70">
        <v>4</v>
      </c>
      <c r="T40" s="67">
        <v>4</v>
      </c>
      <c r="U40" s="80">
        <v>1</v>
      </c>
      <c r="V40" s="80">
        <v>5</v>
      </c>
      <c r="W40" s="81">
        <v>3</v>
      </c>
      <c r="X40" s="82">
        <v>3</v>
      </c>
      <c r="Y40" s="67">
        <v>2</v>
      </c>
      <c r="Z40" s="83">
        <v>3</v>
      </c>
      <c r="AA40" s="84">
        <v>3</v>
      </c>
      <c r="AB40" s="85">
        <v>1</v>
      </c>
      <c r="AC40" s="85">
        <v>4</v>
      </c>
      <c r="AD40" s="85">
        <v>2</v>
      </c>
      <c r="AE40" s="85">
        <v>5</v>
      </c>
      <c r="AF40" s="85">
        <v>5</v>
      </c>
      <c r="AG40" s="85">
        <v>1</v>
      </c>
      <c r="AH40" s="80">
        <v>4</v>
      </c>
      <c r="AI40" s="80">
        <v>2</v>
      </c>
      <c r="AJ40" s="80">
        <v>2</v>
      </c>
      <c r="AK40" s="80">
        <v>4</v>
      </c>
      <c r="AL40" s="86">
        <f t="shared" si="0"/>
        <v>3.0303030303030303</v>
      </c>
      <c r="AM40" s="67">
        <f t="shared" si="1"/>
        <v>4</v>
      </c>
    </row>
    <row r="41" spans="1:39" x14ac:dyDescent="0.25">
      <c r="A41" s="67">
        <f>'Candidate Projects'!$A$40</f>
        <v>29</v>
      </c>
      <c r="B41" s="67" t="str">
        <f>'Candidate Projects'!$B$40</f>
        <v>EM-09</v>
      </c>
      <c r="C41" s="68" t="str">
        <f>'Candidate Projects'!$C$40</f>
        <v>Tunnel Operator Certification Program</v>
      </c>
      <c r="E41" s="77">
        <v>4</v>
      </c>
      <c r="F41" s="67">
        <v>3</v>
      </c>
      <c r="G41" s="77">
        <v>4</v>
      </c>
      <c r="H41" s="78">
        <v>2</v>
      </c>
      <c r="I41" s="70">
        <v>2</v>
      </c>
      <c r="J41" s="78">
        <v>3</v>
      </c>
      <c r="K41" s="78">
        <v>2</v>
      </c>
      <c r="L41" s="78">
        <v>2</v>
      </c>
      <c r="M41" s="78">
        <v>2</v>
      </c>
      <c r="N41" s="79">
        <v>4</v>
      </c>
      <c r="O41" s="67">
        <v>0</v>
      </c>
      <c r="P41" s="67">
        <v>3</v>
      </c>
      <c r="Q41" s="78">
        <v>2</v>
      </c>
      <c r="R41" s="70">
        <v>3</v>
      </c>
      <c r="T41" s="67">
        <v>5</v>
      </c>
      <c r="U41" s="80">
        <v>3</v>
      </c>
      <c r="V41" s="80">
        <v>3</v>
      </c>
      <c r="W41" s="81">
        <v>3</v>
      </c>
      <c r="X41" s="82">
        <v>2</v>
      </c>
      <c r="Y41" s="67">
        <v>3</v>
      </c>
      <c r="Z41" s="83">
        <v>3</v>
      </c>
      <c r="AA41" s="84">
        <v>4</v>
      </c>
      <c r="AB41" s="85">
        <v>1</v>
      </c>
      <c r="AC41" s="85">
        <v>4</v>
      </c>
      <c r="AD41" s="85">
        <v>2</v>
      </c>
      <c r="AE41" s="85">
        <v>5</v>
      </c>
      <c r="AF41" s="85">
        <v>3</v>
      </c>
      <c r="AG41" s="85">
        <v>1</v>
      </c>
      <c r="AH41" s="80">
        <v>3</v>
      </c>
      <c r="AI41" s="80">
        <v>3</v>
      </c>
      <c r="AJ41" s="80">
        <v>2</v>
      </c>
      <c r="AK41" s="87">
        <v>3</v>
      </c>
      <c r="AL41" s="86">
        <f t="shared" si="0"/>
        <v>2.78125</v>
      </c>
      <c r="AM41" s="67">
        <f t="shared" si="1"/>
        <v>3</v>
      </c>
    </row>
    <row r="42" spans="1:39" x14ac:dyDescent="0.25">
      <c r="A42" s="67">
        <f>'Candidate Projects'!$A$41</f>
        <v>12</v>
      </c>
      <c r="B42" s="67" t="str">
        <f>'Candidate Projects'!$B$41</f>
        <v>DR-02</v>
      </c>
      <c r="C42" s="68" t="str">
        <f>'Candidate Projects'!$C$41</f>
        <v>Understanding Geotechnical Aspects of Resilience</v>
      </c>
      <c r="D42" s="67">
        <v>4</v>
      </c>
      <c r="E42" s="77">
        <v>2</v>
      </c>
      <c r="F42" s="67">
        <v>3</v>
      </c>
      <c r="G42" s="77">
        <v>3</v>
      </c>
      <c r="H42" s="78">
        <v>4</v>
      </c>
      <c r="I42" s="70">
        <v>2</v>
      </c>
      <c r="J42" s="78">
        <v>2</v>
      </c>
      <c r="K42" s="78">
        <v>2</v>
      </c>
      <c r="L42" s="78">
        <v>2</v>
      </c>
      <c r="M42" s="78">
        <v>2</v>
      </c>
      <c r="N42" s="79">
        <v>2</v>
      </c>
      <c r="O42" s="67">
        <v>0</v>
      </c>
      <c r="P42" s="67">
        <v>4</v>
      </c>
      <c r="Q42" s="78">
        <v>4</v>
      </c>
      <c r="R42" s="70">
        <v>3</v>
      </c>
      <c r="T42" s="67">
        <v>5</v>
      </c>
      <c r="U42" s="80">
        <v>3</v>
      </c>
      <c r="V42" s="80">
        <v>4</v>
      </c>
      <c r="W42" s="81">
        <v>3</v>
      </c>
      <c r="X42" s="82">
        <v>2</v>
      </c>
      <c r="Y42" s="67">
        <v>3</v>
      </c>
      <c r="Z42" s="83">
        <v>3</v>
      </c>
      <c r="AA42" s="84">
        <v>3</v>
      </c>
      <c r="AB42" s="85">
        <v>4</v>
      </c>
      <c r="AC42" s="85">
        <v>3</v>
      </c>
      <c r="AD42" s="85">
        <v>2</v>
      </c>
      <c r="AE42" s="85">
        <v>3</v>
      </c>
      <c r="AF42" s="85">
        <v>5</v>
      </c>
      <c r="AG42" s="85">
        <v>1</v>
      </c>
      <c r="AH42" s="80">
        <v>3</v>
      </c>
      <c r="AI42" s="80"/>
      <c r="AJ42" s="80">
        <v>2</v>
      </c>
      <c r="AK42" s="80">
        <v>2</v>
      </c>
      <c r="AL42" s="86">
        <f t="shared" si="0"/>
        <v>2.8125</v>
      </c>
      <c r="AM42" s="67">
        <f t="shared" si="1"/>
        <v>2</v>
      </c>
    </row>
    <row r="43" spans="1:39" x14ac:dyDescent="0.25">
      <c r="A43" s="67">
        <f>'Candidate Projects'!$A$42</f>
        <v>13</v>
      </c>
      <c r="B43" s="67" t="str">
        <f>'Candidate Projects'!$B$42</f>
        <v>DR-03</v>
      </c>
      <c r="C43" s="68" t="str">
        <f>'Candidate Projects'!$C$42</f>
        <v>Approaches to Improving Tunnel Evacuation</v>
      </c>
      <c r="E43" s="77">
        <v>2</v>
      </c>
      <c r="F43" s="67">
        <v>3</v>
      </c>
      <c r="G43" s="77">
        <v>4</v>
      </c>
      <c r="H43" s="78">
        <v>3</v>
      </c>
      <c r="I43" s="70">
        <v>4</v>
      </c>
      <c r="J43" s="78">
        <v>2</v>
      </c>
      <c r="K43" s="78">
        <v>2</v>
      </c>
      <c r="L43" s="78">
        <v>4</v>
      </c>
      <c r="M43" s="78">
        <v>3</v>
      </c>
      <c r="N43" s="79">
        <v>2</v>
      </c>
      <c r="O43" s="67">
        <v>0</v>
      </c>
      <c r="P43" s="67">
        <v>3</v>
      </c>
      <c r="Q43" s="78">
        <v>3</v>
      </c>
      <c r="R43" s="70">
        <v>3</v>
      </c>
      <c r="T43" s="67">
        <v>4</v>
      </c>
      <c r="U43" s="80">
        <v>3</v>
      </c>
      <c r="V43" s="80">
        <v>4</v>
      </c>
      <c r="W43" s="81">
        <v>3</v>
      </c>
      <c r="X43" s="82">
        <v>3</v>
      </c>
      <c r="Y43" s="67">
        <v>3</v>
      </c>
      <c r="Z43" s="83">
        <v>3</v>
      </c>
      <c r="AA43" s="84">
        <v>2</v>
      </c>
      <c r="AB43" s="85">
        <v>3</v>
      </c>
      <c r="AC43" s="85">
        <v>4</v>
      </c>
      <c r="AD43" s="85">
        <v>1</v>
      </c>
      <c r="AE43" s="85">
        <v>2</v>
      </c>
      <c r="AF43" s="85">
        <v>5</v>
      </c>
      <c r="AG43" s="85">
        <v>1</v>
      </c>
      <c r="AH43" s="80">
        <v>2</v>
      </c>
      <c r="AI43" s="80"/>
      <c r="AJ43" s="80">
        <v>2</v>
      </c>
      <c r="AK43" s="80">
        <v>2</v>
      </c>
      <c r="AL43" s="86">
        <f t="shared" si="0"/>
        <v>2.7419354838709675</v>
      </c>
      <c r="AM43" s="67">
        <f t="shared" si="1"/>
        <v>3</v>
      </c>
    </row>
    <row r="44" spans="1:39" x14ac:dyDescent="0.25">
      <c r="A44" s="67">
        <f>'Candidate Projects'!$A$43</f>
        <v>36</v>
      </c>
      <c r="B44" s="67" t="str">
        <f>'Candidate Projects'!$B$43</f>
        <v>PM-02</v>
      </c>
      <c r="C44" s="68" t="str">
        <f>'Candidate Projects'!$C$43</f>
        <v>Building Resiliency through Redundancy</v>
      </c>
      <c r="E44" s="77">
        <v>2</v>
      </c>
      <c r="F44" s="67">
        <v>2</v>
      </c>
      <c r="G44" s="77">
        <v>0</v>
      </c>
      <c r="H44" s="78">
        <v>4</v>
      </c>
      <c r="I44" s="70">
        <v>1</v>
      </c>
      <c r="J44" s="78">
        <v>2</v>
      </c>
      <c r="K44" s="78">
        <v>3</v>
      </c>
      <c r="L44" s="78">
        <v>5</v>
      </c>
      <c r="M44" s="78">
        <v>2</v>
      </c>
      <c r="N44" s="79">
        <v>5</v>
      </c>
      <c r="O44" s="67">
        <v>0</v>
      </c>
      <c r="P44" s="67">
        <v>3</v>
      </c>
      <c r="Q44" s="78">
        <v>3</v>
      </c>
      <c r="R44" s="70">
        <v>3</v>
      </c>
      <c r="S44" s="67">
        <v>5</v>
      </c>
      <c r="T44" s="67">
        <v>2</v>
      </c>
      <c r="U44" s="80">
        <v>3</v>
      </c>
      <c r="V44" s="80">
        <v>3</v>
      </c>
      <c r="W44" s="81">
        <v>2</v>
      </c>
      <c r="X44" s="82">
        <v>3</v>
      </c>
      <c r="Y44" s="67">
        <v>4</v>
      </c>
      <c r="Z44" s="83">
        <v>5</v>
      </c>
      <c r="AA44" s="84">
        <v>2</v>
      </c>
      <c r="AB44" s="85">
        <v>1</v>
      </c>
      <c r="AC44" s="85">
        <v>4</v>
      </c>
      <c r="AD44" s="85">
        <v>2</v>
      </c>
      <c r="AE44" s="85">
        <v>5</v>
      </c>
      <c r="AF44" s="85">
        <v>4</v>
      </c>
      <c r="AG44" s="85">
        <v>2</v>
      </c>
      <c r="AH44" s="80">
        <v>2</v>
      </c>
      <c r="AI44" s="80"/>
      <c r="AJ44" s="80">
        <v>1</v>
      </c>
      <c r="AK44" s="80">
        <v>3</v>
      </c>
      <c r="AL44" s="86">
        <f t="shared" si="0"/>
        <v>2.75</v>
      </c>
      <c r="AM44" s="67">
        <f t="shared" si="1"/>
        <v>2</v>
      </c>
    </row>
    <row r="45" spans="1:39" x14ac:dyDescent="0.25">
      <c r="A45" s="67">
        <f>'Candidate Projects'!$A$44</f>
        <v>32</v>
      </c>
      <c r="B45" s="67" t="str">
        <f>'Candidate Projects'!$B$44</f>
        <v>HF-02</v>
      </c>
      <c r="C45" s="68" t="str">
        <f>'Candidate Projects'!$C$44</f>
        <v>Generational Shifts: Workforce shaping resilience beyond 2025</v>
      </c>
      <c r="D45" s="67">
        <v>4</v>
      </c>
      <c r="E45" s="77">
        <v>2</v>
      </c>
      <c r="F45" s="67">
        <v>5</v>
      </c>
      <c r="G45" s="77">
        <v>2</v>
      </c>
      <c r="H45" s="78">
        <v>3</v>
      </c>
      <c r="I45" s="70">
        <v>3</v>
      </c>
      <c r="J45" s="78">
        <v>2</v>
      </c>
      <c r="K45" s="78">
        <v>4</v>
      </c>
      <c r="L45" s="78">
        <v>3</v>
      </c>
      <c r="M45" s="78">
        <v>3</v>
      </c>
      <c r="N45" s="79">
        <v>2</v>
      </c>
      <c r="O45" s="67">
        <v>0</v>
      </c>
      <c r="P45" s="67">
        <v>3</v>
      </c>
      <c r="Q45" s="78">
        <v>2</v>
      </c>
      <c r="R45" s="70">
        <v>3</v>
      </c>
      <c r="T45" s="67">
        <v>2</v>
      </c>
      <c r="U45" s="80">
        <v>4</v>
      </c>
      <c r="V45" s="80">
        <v>4</v>
      </c>
      <c r="W45" s="81">
        <v>2</v>
      </c>
      <c r="X45" s="82">
        <v>5</v>
      </c>
      <c r="Y45" s="67">
        <v>4</v>
      </c>
      <c r="Z45" s="83">
        <v>3</v>
      </c>
      <c r="AA45" s="84">
        <v>3</v>
      </c>
      <c r="AB45" s="85">
        <v>4</v>
      </c>
      <c r="AC45" s="85">
        <v>4</v>
      </c>
      <c r="AD45" s="85">
        <v>3</v>
      </c>
      <c r="AE45" s="85">
        <v>5</v>
      </c>
      <c r="AF45" s="85">
        <v>5</v>
      </c>
      <c r="AG45" s="85">
        <v>4</v>
      </c>
      <c r="AH45" s="80">
        <v>5</v>
      </c>
      <c r="AI45" s="80">
        <v>5</v>
      </c>
      <c r="AJ45" s="80">
        <v>1</v>
      </c>
      <c r="AK45" s="80">
        <v>2</v>
      </c>
      <c r="AL45" s="86">
        <f t="shared" si="0"/>
        <v>3.2121212121212119</v>
      </c>
      <c r="AM45" s="67">
        <f t="shared" si="1"/>
        <v>3</v>
      </c>
    </row>
    <row r="46" spans="1:39" x14ac:dyDescent="0.25">
      <c r="A46" s="67">
        <f>'Candidate Projects'!$A$45</f>
        <v>26</v>
      </c>
      <c r="B46" s="67" t="str">
        <f>'Candidate Projects'!$B$45</f>
        <v>EM-06</v>
      </c>
      <c r="C46" s="68" t="str">
        <f>'Candidate Projects'!$C$45</f>
        <v>Responding to Freight Rail Oil Incidents</v>
      </c>
      <c r="E46" s="77">
        <v>3</v>
      </c>
      <c r="F46" s="67">
        <v>3</v>
      </c>
      <c r="G46" s="77">
        <v>4</v>
      </c>
      <c r="H46" s="78">
        <v>4</v>
      </c>
      <c r="I46" s="70">
        <v>2</v>
      </c>
      <c r="J46" s="78">
        <v>2</v>
      </c>
      <c r="K46" s="78">
        <v>4</v>
      </c>
      <c r="L46" s="78">
        <v>5</v>
      </c>
      <c r="M46" s="78">
        <v>1</v>
      </c>
      <c r="N46" s="79">
        <v>5</v>
      </c>
      <c r="O46" s="67">
        <v>0</v>
      </c>
      <c r="P46" s="67">
        <v>5</v>
      </c>
      <c r="Q46" s="78">
        <v>2</v>
      </c>
      <c r="R46" s="70">
        <v>3</v>
      </c>
      <c r="T46" s="67">
        <v>3</v>
      </c>
      <c r="U46" s="80">
        <v>1</v>
      </c>
      <c r="V46" s="80">
        <v>3</v>
      </c>
      <c r="W46" s="81">
        <v>2</v>
      </c>
      <c r="X46" s="82">
        <v>4</v>
      </c>
      <c r="Y46" s="67">
        <v>3</v>
      </c>
      <c r="Z46" s="83">
        <v>5</v>
      </c>
      <c r="AA46" s="84">
        <v>3</v>
      </c>
      <c r="AB46" s="85">
        <v>1</v>
      </c>
      <c r="AC46" s="85">
        <v>4</v>
      </c>
      <c r="AD46" s="85">
        <v>1</v>
      </c>
      <c r="AE46" s="85">
        <v>3</v>
      </c>
      <c r="AF46" s="85">
        <v>5</v>
      </c>
      <c r="AG46" s="85">
        <v>2</v>
      </c>
      <c r="AH46" s="80">
        <v>3</v>
      </c>
      <c r="AI46" s="80">
        <v>5</v>
      </c>
      <c r="AJ46" s="80">
        <v>1</v>
      </c>
      <c r="AK46" s="80">
        <v>4</v>
      </c>
      <c r="AL46" s="86">
        <f t="shared" si="0"/>
        <v>3</v>
      </c>
      <c r="AM46" s="67">
        <f t="shared" si="1"/>
        <v>3</v>
      </c>
    </row>
    <row r="47" spans="1:39" x14ac:dyDescent="0.25">
      <c r="A47" s="67">
        <f>'Candidate Projects'!$A$46</f>
        <v>45</v>
      </c>
      <c r="B47" s="67" t="str">
        <f>'Candidate Projects'!$B$46</f>
        <v>CO-04</v>
      </c>
      <c r="C47" s="68" t="str">
        <f>'Candidate Projects'!$C$46</f>
        <v>Resilience Research Program on Labor Trafficking</v>
      </c>
      <c r="E47" s="77">
        <v>2</v>
      </c>
      <c r="F47" s="67">
        <v>2</v>
      </c>
      <c r="G47" s="77">
        <v>4</v>
      </c>
      <c r="H47" s="78">
        <v>4</v>
      </c>
      <c r="I47" s="70">
        <v>1</v>
      </c>
      <c r="J47" s="78">
        <v>1</v>
      </c>
      <c r="K47" s="78">
        <v>1</v>
      </c>
      <c r="L47" s="78">
        <v>3</v>
      </c>
      <c r="M47" s="78">
        <v>2</v>
      </c>
      <c r="N47" s="79">
        <v>1</v>
      </c>
      <c r="O47" s="67">
        <v>0</v>
      </c>
      <c r="P47" s="67">
        <v>3</v>
      </c>
      <c r="Q47" s="78">
        <v>2</v>
      </c>
      <c r="R47" s="70">
        <v>3</v>
      </c>
      <c r="T47" s="67">
        <v>3</v>
      </c>
      <c r="U47" s="80">
        <v>1</v>
      </c>
      <c r="V47" s="80">
        <v>2</v>
      </c>
      <c r="W47" s="81">
        <v>2</v>
      </c>
      <c r="X47" s="82"/>
      <c r="Y47" s="67">
        <v>5</v>
      </c>
      <c r="Z47" s="83">
        <v>5</v>
      </c>
      <c r="AA47" s="84">
        <v>1</v>
      </c>
      <c r="AB47" s="85">
        <v>1</v>
      </c>
      <c r="AC47" s="85">
        <v>3</v>
      </c>
      <c r="AD47" s="85">
        <v>1</v>
      </c>
      <c r="AE47" s="85">
        <v>3</v>
      </c>
      <c r="AF47" s="85">
        <v>3</v>
      </c>
      <c r="AG47" s="85">
        <v>1</v>
      </c>
      <c r="AH47" s="80">
        <v>4</v>
      </c>
      <c r="AI47" s="80"/>
      <c r="AJ47" s="80">
        <v>1</v>
      </c>
      <c r="AK47" s="80">
        <v>3</v>
      </c>
      <c r="AL47" s="86">
        <f t="shared" si="0"/>
        <v>2.2666666666666666</v>
      </c>
      <c r="AM47" s="67">
        <f t="shared" si="1"/>
        <v>1</v>
      </c>
    </row>
    <row r="48" spans="1:39" x14ac:dyDescent="0.25">
      <c r="A48" s="67">
        <f>'Candidate Projects'!$A$47</f>
        <v>20</v>
      </c>
      <c r="B48" s="67" t="str">
        <f>'Candidate Projects'!$B$47</f>
        <v>ER-03</v>
      </c>
      <c r="C48" s="68" t="str">
        <f>'Candidate Projects'!$C$47</f>
        <v>Multi-Objective Optimization of Pooled Resources</v>
      </c>
      <c r="E48" s="77">
        <v>4</v>
      </c>
      <c r="F48" s="67">
        <v>2</v>
      </c>
      <c r="G48" s="77">
        <v>3</v>
      </c>
      <c r="H48" s="78">
        <v>3</v>
      </c>
      <c r="I48" s="70">
        <v>3</v>
      </c>
      <c r="J48" s="78">
        <v>1</v>
      </c>
      <c r="K48" s="78">
        <v>5</v>
      </c>
      <c r="L48" s="78">
        <v>3</v>
      </c>
      <c r="M48" s="78">
        <v>5</v>
      </c>
      <c r="N48" s="79">
        <v>1</v>
      </c>
      <c r="O48" s="67">
        <v>0</v>
      </c>
      <c r="P48" s="67">
        <v>4</v>
      </c>
      <c r="Q48" s="78">
        <v>3</v>
      </c>
      <c r="R48" s="70">
        <v>3</v>
      </c>
      <c r="T48" s="67">
        <v>3</v>
      </c>
      <c r="U48" s="80">
        <v>2</v>
      </c>
      <c r="V48" s="80">
        <v>5</v>
      </c>
      <c r="W48" s="81">
        <v>2</v>
      </c>
      <c r="X48" s="82">
        <v>5</v>
      </c>
      <c r="Y48" s="67">
        <v>3</v>
      </c>
      <c r="Z48" s="83">
        <v>3</v>
      </c>
      <c r="AA48" s="84">
        <v>4</v>
      </c>
      <c r="AB48" s="85">
        <v>5</v>
      </c>
      <c r="AC48" s="85">
        <v>3</v>
      </c>
      <c r="AD48" s="85">
        <v>2</v>
      </c>
      <c r="AE48" s="85">
        <v>5</v>
      </c>
      <c r="AF48" s="85">
        <v>5</v>
      </c>
      <c r="AG48" s="85">
        <v>1</v>
      </c>
      <c r="AH48" s="80">
        <v>2</v>
      </c>
      <c r="AI48" s="80">
        <v>5</v>
      </c>
      <c r="AJ48" s="80">
        <v>1</v>
      </c>
      <c r="AK48" s="80">
        <v>2</v>
      </c>
      <c r="AL48" s="86">
        <f t="shared" si="0"/>
        <v>3.0625</v>
      </c>
      <c r="AM48" s="67">
        <f t="shared" si="1"/>
        <v>3</v>
      </c>
    </row>
    <row r="49" spans="1:39" x14ac:dyDescent="0.25">
      <c r="A49" s="68"/>
      <c r="B49" s="68"/>
      <c r="D49" s="68"/>
      <c r="E49" s="68"/>
      <c r="F49" s="68"/>
      <c r="G49" s="69"/>
    </row>
    <row r="50" spans="1:39" x14ac:dyDescent="0.25">
      <c r="A50" s="68"/>
      <c r="B50" s="68"/>
      <c r="D50" s="68"/>
      <c r="E50" s="68"/>
      <c r="F50" s="68"/>
      <c r="AL50" s="88">
        <f>AVERAGE(AL3:AL48)</f>
        <v>3.0093857580007652</v>
      </c>
      <c r="AM50" s="89" t="s">
        <v>400</v>
      </c>
    </row>
    <row r="51" spans="1:39" x14ac:dyDescent="0.25">
      <c r="A51" s="68"/>
      <c r="B51" s="68"/>
      <c r="D51" s="68"/>
      <c r="E51" s="68"/>
      <c r="F51" s="68"/>
      <c r="AL51" s="88">
        <f>MEDIAN(AL3:AL48)</f>
        <v>3.0303030303030303</v>
      </c>
      <c r="AM51" s="89" t="s">
        <v>401</v>
      </c>
    </row>
  </sheetData>
  <mergeCells count="1">
    <mergeCell ref="D1:AC1"/>
  </mergeCell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0"/>
  <sheetViews>
    <sheetView topLeftCell="C1" zoomScaleNormal="100" workbookViewId="0">
      <selection activeCell="W1" sqref="W1"/>
    </sheetView>
  </sheetViews>
  <sheetFormatPr defaultRowHeight="15" x14ac:dyDescent="0.25"/>
  <cols>
    <col min="1" max="1" width="7.28515625" style="67" customWidth="1"/>
    <col min="2" max="2" width="9.28515625" style="67" customWidth="1"/>
    <col min="3" max="3" width="73" style="68" customWidth="1"/>
    <col min="4" max="19" width="5.28515625" style="90" customWidth="1"/>
    <col min="20" max="20" width="5.28515625" style="68" customWidth="1"/>
    <col min="21" max="21" width="5.28515625" style="86" customWidth="1"/>
    <col min="22" max="22" width="7.140625" style="68" customWidth="1"/>
    <col min="23" max="1025" width="9.140625" style="68" customWidth="1"/>
  </cols>
  <sheetData>
    <row r="1" spans="1:23" ht="30" x14ac:dyDescent="0.25">
      <c r="A1" s="44" t="s">
        <v>289</v>
      </c>
      <c r="B1" s="44" t="s">
        <v>290</v>
      </c>
      <c r="C1" s="44" t="s">
        <v>291</v>
      </c>
      <c r="D1" s="91" t="s">
        <v>364</v>
      </c>
      <c r="E1" s="92" t="s">
        <v>365</v>
      </c>
      <c r="F1" s="92" t="s">
        <v>367</v>
      </c>
      <c r="G1" s="91" t="s">
        <v>368</v>
      </c>
      <c r="H1" s="92" t="s">
        <v>369</v>
      </c>
      <c r="I1" s="91" t="s">
        <v>374</v>
      </c>
      <c r="J1" s="93" t="s">
        <v>376</v>
      </c>
      <c r="K1" s="93" t="s">
        <v>378</v>
      </c>
      <c r="L1" s="91" t="s">
        <v>379</v>
      </c>
      <c r="M1" s="91" t="s">
        <v>380</v>
      </c>
      <c r="N1" s="91" t="s">
        <v>382</v>
      </c>
      <c r="O1" s="91" t="s">
        <v>386</v>
      </c>
      <c r="P1" s="91" t="s">
        <v>387</v>
      </c>
      <c r="Q1" s="91" t="s">
        <v>388</v>
      </c>
      <c r="R1" s="91" t="s">
        <v>389</v>
      </c>
      <c r="S1" s="91" t="s">
        <v>393</v>
      </c>
      <c r="T1" s="75" t="s">
        <v>395</v>
      </c>
      <c r="U1" s="75" t="s">
        <v>396</v>
      </c>
      <c r="V1" s="94" t="s">
        <v>397</v>
      </c>
      <c r="W1" s="95" t="s">
        <v>295</v>
      </c>
    </row>
    <row r="2" spans="1:23" x14ac:dyDescent="0.25">
      <c r="A2" s="67">
        <f>'Candidate Projects'!$A$2</f>
        <v>15</v>
      </c>
      <c r="B2" s="67" t="str">
        <f>'Candidate Projects'!$B$2</f>
        <v>DR-05</v>
      </c>
      <c r="C2" s="68" t="str">
        <f>'Candidate Projects'!$C$2</f>
        <v>Integrating Resilience into Transportation Project Development</v>
      </c>
      <c r="D2" s="96">
        <v>5</v>
      </c>
      <c r="E2" s="97">
        <v>5</v>
      </c>
      <c r="F2" s="97">
        <v>3</v>
      </c>
      <c r="G2" s="96">
        <v>5</v>
      </c>
      <c r="H2" s="97">
        <v>4</v>
      </c>
      <c r="I2" s="98">
        <v>0</v>
      </c>
      <c r="J2" s="99">
        <v>4</v>
      </c>
      <c r="K2" s="100">
        <v>5</v>
      </c>
      <c r="L2" s="90">
        <v>4</v>
      </c>
      <c r="M2" s="90">
        <v>5</v>
      </c>
      <c r="N2" s="90">
        <v>4</v>
      </c>
      <c r="O2" s="90">
        <v>4</v>
      </c>
      <c r="P2" s="90">
        <v>3</v>
      </c>
      <c r="Q2" s="90">
        <v>4</v>
      </c>
      <c r="R2" s="90">
        <v>2</v>
      </c>
      <c r="S2" s="90">
        <v>4</v>
      </c>
      <c r="T2" s="80">
        <v>2</v>
      </c>
      <c r="U2" s="80">
        <v>2</v>
      </c>
      <c r="V2" s="86">
        <f t="shared" ref="V2:V47" si="0">IF(COUNTA(D2:U2)&gt;0,SUM(D2:U2)/COUNTA(D2:U2),0)</f>
        <v>3.6111111111111112</v>
      </c>
      <c r="W2" s="90">
        <v>3</v>
      </c>
    </row>
    <row r="3" spans="1:23" x14ac:dyDescent="0.25">
      <c r="A3" s="67">
        <f>'Candidate Projects'!$A$3</f>
        <v>19</v>
      </c>
      <c r="B3" s="67" t="str">
        <f>'Candidate Projects'!$B$3</f>
        <v>ER-02</v>
      </c>
      <c r="C3" s="68" t="str">
        <f>'Candidate Projects'!$C$3</f>
        <v>Economic Benefits from Making Investments in Resilient Transportation Assets</v>
      </c>
      <c r="D3" s="90">
        <v>4</v>
      </c>
      <c r="E3" s="97">
        <v>3</v>
      </c>
      <c r="F3" s="97">
        <v>2</v>
      </c>
      <c r="G3" s="90">
        <v>4</v>
      </c>
      <c r="H3" s="97">
        <v>5</v>
      </c>
      <c r="I3" s="84">
        <v>0</v>
      </c>
      <c r="J3" s="99">
        <v>5</v>
      </c>
      <c r="K3" s="100"/>
      <c r="L3" s="90">
        <v>3</v>
      </c>
      <c r="M3" s="90">
        <v>5</v>
      </c>
      <c r="N3" s="90">
        <v>4</v>
      </c>
      <c r="O3" s="90">
        <v>3</v>
      </c>
      <c r="P3" s="90">
        <v>4</v>
      </c>
      <c r="Q3" s="90">
        <v>4</v>
      </c>
      <c r="R3" s="90">
        <v>2</v>
      </c>
      <c r="S3" s="90">
        <v>3</v>
      </c>
      <c r="T3" s="80">
        <v>1</v>
      </c>
      <c r="U3" s="80">
        <v>3</v>
      </c>
      <c r="V3" s="86">
        <f t="shared" si="0"/>
        <v>3.2352941176470589</v>
      </c>
      <c r="W3" s="90">
        <v>9</v>
      </c>
    </row>
    <row r="4" spans="1:23" x14ac:dyDescent="0.25">
      <c r="A4" s="67">
        <f>'Candidate Projects'!$A$4</f>
        <v>14</v>
      </c>
      <c r="B4" s="67" t="str">
        <f>'Candidate Projects'!$B$4</f>
        <v>DR-04</v>
      </c>
      <c r="C4" s="68" t="str">
        <f>'Candidate Projects'!$C$4</f>
        <v>Design Guidance and Standards for Resilience</v>
      </c>
      <c r="D4" s="90">
        <v>5</v>
      </c>
      <c r="E4" s="97">
        <v>5</v>
      </c>
      <c r="F4" s="97">
        <v>3</v>
      </c>
      <c r="G4" s="90">
        <v>5</v>
      </c>
      <c r="H4" s="97">
        <v>5</v>
      </c>
      <c r="I4" s="84">
        <v>0</v>
      </c>
      <c r="J4" s="99">
        <v>3</v>
      </c>
      <c r="K4" s="100">
        <v>5</v>
      </c>
      <c r="L4" s="90">
        <v>2</v>
      </c>
      <c r="M4" s="90">
        <v>5</v>
      </c>
      <c r="N4" s="90">
        <v>4</v>
      </c>
      <c r="O4" s="90">
        <v>3</v>
      </c>
      <c r="P4" s="90">
        <v>4</v>
      </c>
      <c r="Q4" s="90">
        <v>5</v>
      </c>
      <c r="R4" s="90">
        <v>5</v>
      </c>
      <c r="S4" s="90">
        <v>3</v>
      </c>
      <c r="T4" s="80">
        <v>4</v>
      </c>
      <c r="U4" s="80">
        <v>4</v>
      </c>
      <c r="V4" s="86">
        <f t="shared" si="0"/>
        <v>3.8888888888888888</v>
      </c>
      <c r="W4" s="90">
        <v>1</v>
      </c>
    </row>
    <row r="5" spans="1:23" x14ac:dyDescent="0.25">
      <c r="A5" s="67">
        <f>'Candidate Projects'!$A$5</f>
        <v>1</v>
      </c>
      <c r="B5" s="67" t="str">
        <f>'Candidate Projects'!$B$5</f>
        <v>AM-01</v>
      </c>
      <c r="C5" s="68" t="str">
        <f>'Candidate Projects'!$C$5</f>
        <v>Assessing and Managing the Vulnerability of Transportation Assets</v>
      </c>
      <c r="D5" s="90">
        <v>3</v>
      </c>
      <c r="E5" s="97">
        <v>4</v>
      </c>
      <c r="F5" s="97">
        <v>2</v>
      </c>
      <c r="G5" s="90">
        <v>5</v>
      </c>
      <c r="H5" s="97">
        <v>3</v>
      </c>
      <c r="I5" s="84">
        <v>0</v>
      </c>
      <c r="J5" s="99">
        <v>3</v>
      </c>
      <c r="K5" s="100"/>
      <c r="L5" s="90">
        <v>2</v>
      </c>
      <c r="M5" s="90">
        <v>5</v>
      </c>
      <c r="N5" s="90">
        <v>4</v>
      </c>
      <c r="O5" s="90">
        <v>3</v>
      </c>
      <c r="P5" s="90">
        <v>1</v>
      </c>
      <c r="Q5" s="90">
        <v>4</v>
      </c>
      <c r="R5" s="90">
        <v>3</v>
      </c>
      <c r="S5" s="90">
        <v>2</v>
      </c>
      <c r="T5" s="80">
        <v>2</v>
      </c>
      <c r="U5" s="80">
        <v>3</v>
      </c>
      <c r="V5" s="86">
        <f t="shared" si="0"/>
        <v>2.8823529411764706</v>
      </c>
      <c r="W5" s="90">
        <v>16</v>
      </c>
    </row>
    <row r="6" spans="1:23" x14ac:dyDescent="0.25">
      <c r="A6" s="67">
        <f>'Candidate Projects'!$A$6</f>
        <v>3</v>
      </c>
      <c r="B6" s="67" t="str">
        <f>'Candidate Projects'!$B$6</f>
        <v>AM-03</v>
      </c>
      <c r="C6" s="68" t="str">
        <f>'Candidate Projects'!$C$6</f>
        <v>Incorporating Resilience in National Programs</v>
      </c>
      <c r="D6" s="90">
        <v>2</v>
      </c>
      <c r="E6" s="97">
        <v>3</v>
      </c>
      <c r="F6" s="97">
        <v>4</v>
      </c>
      <c r="G6" s="90">
        <v>1</v>
      </c>
      <c r="H6" s="97">
        <v>4</v>
      </c>
      <c r="I6" s="84">
        <v>0</v>
      </c>
      <c r="J6" s="99">
        <v>3</v>
      </c>
      <c r="K6" s="100"/>
      <c r="L6" s="90">
        <v>5</v>
      </c>
      <c r="M6" s="90">
        <v>2</v>
      </c>
      <c r="N6" s="90">
        <v>1</v>
      </c>
      <c r="O6" s="90">
        <v>3</v>
      </c>
      <c r="P6" s="90">
        <v>2</v>
      </c>
      <c r="Q6" s="90">
        <v>3</v>
      </c>
      <c r="R6" s="90">
        <v>4</v>
      </c>
      <c r="S6" s="90">
        <v>2</v>
      </c>
      <c r="T6" s="80">
        <v>5</v>
      </c>
      <c r="U6" s="80">
        <v>2</v>
      </c>
      <c r="V6" s="86">
        <f t="shared" si="0"/>
        <v>2.7058823529411766</v>
      </c>
      <c r="W6" s="90">
        <v>25</v>
      </c>
    </row>
    <row r="7" spans="1:23" x14ac:dyDescent="0.25">
      <c r="A7" s="67">
        <f>'Candidate Projects'!$A$7</f>
        <v>25</v>
      </c>
      <c r="B7" s="67" t="str">
        <f>'Candidate Projects'!$B$7</f>
        <v>EM-05</v>
      </c>
      <c r="C7" s="68" t="str">
        <f>'Candidate Projects'!$C$7</f>
        <v>Streamlining the Damage Assessment Process</v>
      </c>
      <c r="D7" s="90">
        <v>2</v>
      </c>
      <c r="E7" s="97">
        <v>4</v>
      </c>
      <c r="F7" s="97">
        <v>4</v>
      </c>
      <c r="G7" s="90">
        <v>3</v>
      </c>
      <c r="H7" s="97">
        <v>2</v>
      </c>
      <c r="I7" s="84">
        <v>0</v>
      </c>
      <c r="J7" s="99">
        <v>4</v>
      </c>
      <c r="K7" s="100"/>
      <c r="L7" s="90">
        <v>5</v>
      </c>
      <c r="M7" s="90">
        <v>4</v>
      </c>
      <c r="N7" s="90">
        <v>1</v>
      </c>
      <c r="O7" s="90">
        <v>4</v>
      </c>
      <c r="P7" s="90">
        <v>5</v>
      </c>
      <c r="Q7" s="90">
        <v>3</v>
      </c>
      <c r="R7" s="90">
        <v>3</v>
      </c>
      <c r="S7" s="90">
        <v>2</v>
      </c>
      <c r="T7" s="80">
        <v>5</v>
      </c>
      <c r="U7" s="80">
        <v>2</v>
      </c>
      <c r="V7" s="86">
        <f t="shared" si="0"/>
        <v>3.1176470588235294</v>
      </c>
      <c r="W7" s="90">
        <v>11</v>
      </c>
    </row>
    <row r="8" spans="1:23" x14ac:dyDescent="0.25">
      <c r="A8" s="67">
        <f>'Candidate Projects'!$A$8</f>
        <v>2</v>
      </c>
      <c r="B8" s="67" t="str">
        <f>'Candidate Projects'!$B$8</f>
        <v>AM-02</v>
      </c>
      <c r="C8" s="68" t="str">
        <f>'Candidate Projects'!$C$8</f>
        <v>Funding and Financing Resilience Adaptation</v>
      </c>
      <c r="D8" s="90">
        <v>2</v>
      </c>
      <c r="E8" s="97">
        <v>5</v>
      </c>
      <c r="F8" s="97">
        <v>3</v>
      </c>
      <c r="G8" s="90">
        <v>3</v>
      </c>
      <c r="H8" s="97">
        <v>5</v>
      </c>
      <c r="I8" s="84">
        <v>0</v>
      </c>
      <c r="J8" s="99">
        <v>4</v>
      </c>
      <c r="K8" s="100"/>
      <c r="L8" s="90">
        <v>5</v>
      </c>
      <c r="M8" s="90">
        <v>1</v>
      </c>
      <c r="N8" s="90">
        <v>1</v>
      </c>
      <c r="O8" s="90">
        <v>4</v>
      </c>
      <c r="P8" s="90">
        <v>3</v>
      </c>
      <c r="Q8" s="90">
        <v>3</v>
      </c>
      <c r="R8" s="90">
        <v>2</v>
      </c>
      <c r="S8" s="90">
        <v>2</v>
      </c>
      <c r="T8" s="80">
        <v>2</v>
      </c>
      <c r="U8" s="80">
        <v>2</v>
      </c>
      <c r="V8" s="86">
        <f t="shared" si="0"/>
        <v>2.7647058823529411</v>
      </c>
      <c r="W8" s="90">
        <v>21</v>
      </c>
    </row>
    <row r="9" spans="1:23" x14ac:dyDescent="0.25">
      <c r="A9" s="67">
        <f>'Candidate Projects'!$A$9</f>
        <v>11</v>
      </c>
      <c r="B9" s="67" t="str">
        <f>'Candidate Projects'!$B$9</f>
        <v>DR-01</v>
      </c>
      <c r="C9" s="68" t="str">
        <f>'Candidate Projects'!$C$9</f>
        <v>Using Improved Hydrological Forecasting to Improve Transportation Resilience</v>
      </c>
      <c r="D9" s="90">
        <v>2</v>
      </c>
      <c r="E9" s="97">
        <v>2</v>
      </c>
      <c r="F9" s="97">
        <v>4</v>
      </c>
      <c r="G9" s="90">
        <v>4</v>
      </c>
      <c r="H9" s="97">
        <v>2</v>
      </c>
      <c r="I9" s="84">
        <v>0</v>
      </c>
      <c r="J9" s="99">
        <v>3</v>
      </c>
      <c r="K9" s="100"/>
      <c r="L9" s="90">
        <v>4</v>
      </c>
      <c r="M9" s="90">
        <v>2</v>
      </c>
      <c r="N9" s="90">
        <v>1</v>
      </c>
      <c r="O9" s="90">
        <v>4</v>
      </c>
      <c r="P9" s="90">
        <v>3</v>
      </c>
      <c r="Q9" s="90">
        <v>4</v>
      </c>
      <c r="R9" s="90">
        <v>4</v>
      </c>
      <c r="S9" s="90">
        <v>3</v>
      </c>
      <c r="T9" s="80">
        <v>5</v>
      </c>
      <c r="U9" s="80">
        <v>4</v>
      </c>
      <c r="V9" s="86">
        <f t="shared" si="0"/>
        <v>3</v>
      </c>
      <c r="W9" s="90">
        <v>12</v>
      </c>
    </row>
    <row r="10" spans="1:23" x14ac:dyDescent="0.25">
      <c r="A10" s="67">
        <f>'Candidate Projects'!$A$10</f>
        <v>35</v>
      </c>
      <c r="B10" s="67" t="str">
        <f>'Candidate Projects'!$B$10</f>
        <v>PM-01</v>
      </c>
      <c r="C10" s="68" t="str">
        <f>'Candidate Projects'!$C$10</f>
        <v>Resilience Performance Measures: A Quantitative Approach</v>
      </c>
      <c r="D10" s="90">
        <v>3</v>
      </c>
      <c r="E10" s="97">
        <v>3</v>
      </c>
      <c r="F10" s="97">
        <v>4</v>
      </c>
      <c r="G10" s="90">
        <v>3</v>
      </c>
      <c r="H10" s="97">
        <v>2</v>
      </c>
      <c r="I10" s="84">
        <v>0</v>
      </c>
      <c r="J10" s="99">
        <v>3</v>
      </c>
      <c r="K10" s="100"/>
      <c r="L10" s="90">
        <v>4</v>
      </c>
      <c r="M10" s="90">
        <v>2</v>
      </c>
      <c r="N10" s="90">
        <v>1</v>
      </c>
      <c r="O10" s="90">
        <v>4</v>
      </c>
      <c r="P10" s="90">
        <v>5</v>
      </c>
      <c r="Q10" s="90">
        <v>4</v>
      </c>
      <c r="R10" s="90">
        <v>2</v>
      </c>
      <c r="S10" s="90">
        <v>2</v>
      </c>
      <c r="T10" s="80">
        <v>2</v>
      </c>
      <c r="U10" s="80">
        <v>2</v>
      </c>
      <c r="V10" s="86">
        <f t="shared" si="0"/>
        <v>2.7058823529411766</v>
      </c>
      <c r="W10" s="90">
        <v>25</v>
      </c>
    </row>
    <row r="11" spans="1:23" x14ac:dyDescent="0.25">
      <c r="A11" s="67">
        <f>'Candidate Projects'!$A$11</f>
        <v>6</v>
      </c>
      <c r="B11" s="67" t="str">
        <f>'Candidate Projects'!$B$11</f>
        <v>CR-02</v>
      </c>
      <c r="C11" s="68" t="str">
        <f>'Candidate Projects'!$C$11</f>
        <v>Cyber Risk Transfer Strategies</v>
      </c>
      <c r="D11" s="90">
        <v>3</v>
      </c>
      <c r="E11" s="97">
        <v>4</v>
      </c>
      <c r="F11" s="97">
        <v>3</v>
      </c>
      <c r="G11" s="90">
        <v>1</v>
      </c>
      <c r="H11" s="97">
        <v>2</v>
      </c>
      <c r="I11" s="84">
        <v>0</v>
      </c>
      <c r="J11" s="99">
        <v>4</v>
      </c>
      <c r="K11" s="100"/>
      <c r="L11" s="90">
        <v>2</v>
      </c>
      <c r="M11" s="90">
        <v>2</v>
      </c>
      <c r="N11" s="90">
        <v>1</v>
      </c>
      <c r="O11" s="90">
        <v>3</v>
      </c>
      <c r="P11" s="90">
        <v>2</v>
      </c>
      <c r="Q11" s="90">
        <v>2</v>
      </c>
      <c r="R11" s="90">
        <v>5</v>
      </c>
      <c r="S11" s="90">
        <v>3</v>
      </c>
      <c r="T11" s="80">
        <v>2</v>
      </c>
      <c r="U11" s="80">
        <v>2</v>
      </c>
      <c r="V11" s="86">
        <f t="shared" si="0"/>
        <v>2.4117647058823528</v>
      </c>
      <c r="W11" s="90">
        <v>37</v>
      </c>
    </row>
    <row r="12" spans="1:23" x14ac:dyDescent="0.25">
      <c r="A12" s="67">
        <f>'Candidate Projects'!$A$12</f>
        <v>34</v>
      </c>
      <c r="B12" s="67" t="str">
        <f>'Candidate Projects'!$B$12</f>
        <v>II-02</v>
      </c>
      <c r="C12" s="68" t="str">
        <f>'Candidate Projects'!$C$12</f>
        <v xml:space="preserve">Transportation Infrastructure Interdependencies Risk Analysis and Modeling  </v>
      </c>
      <c r="D12" s="90">
        <v>3</v>
      </c>
      <c r="E12" s="97">
        <v>1</v>
      </c>
      <c r="F12" s="97">
        <v>5</v>
      </c>
      <c r="G12" s="90">
        <v>3</v>
      </c>
      <c r="H12" s="97">
        <v>4</v>
      </c>
      <c r="I12" s="84">
        <v>0</v>
      </c>
      <c r="J12" s="99">
        <v>2</v>
      </c>
      <c r="K12" s="100"/>
      <c r="L12" s="90">
        <v>3</v>
      </c>
      <c r="M12" s="90">
        <v>2</v>
      </c>
      <c r="N12" s="90">
        <v>3</v>
      </c>
      <c r="O12" s="90">
        <v>5</v>
      </c>
      <c r="P12" s="90">
        <v>5</v>
      </c>
      <c r="Q12" s="90">
        <v>2</v>
      </c>
      <c r="R12" s="90">
        <v>5</v>
      </c>
      <c r="S12" s="90">
        <v>5</v>
      </c>
      <c r="T12" s="80">
        <v>5</v>
      </c>
      <c r="U12" s="80">
        <v>5</v>
      </c>
      <c r="V12" s="86">
        <f t="shared" si="0"/>
        <v>3.4117647058823528</v>
      </c>
      <c r="W12" s="90">
        <v>7</v>
      </c>
    </row>
    <row r="13" spans="1:23" x14ac:dyDescent="0.25">
      <c r="A13" s="67">
        <f>'Candidate Projects'!$A$13</f>
        <v>43</v>
      </c>
      <c r="B13" s="67" t="str">
        <f>'Candidate Projects'!$B$13</f>
        <v>CO-02</v>
      </c>
      <c r="C13" s="68" t="str">
        <f>'Candidate Projects'!$C$13</f>
        <v>Resiliency Knowledge Base</v>
      </c>
      <c r="D13" s="90">
        <v>2</v>
      </c>
      <c r="E13" s="97">
        <v>1</v>
      </c>
      <c r="F13" s="97">
        <v>3</v>
      </c>
      <c r="G13" s="90">
        <v>1</v>
      </c>
      <c r="H13" s="97">
        <v>3</v>
      </c>
      <c r="I13" s="84">
        <v>0</v>
      </c>
      <c r="J13" s="99">
        <v>3</v>
      </c>
      <c r="K13" s="100"/>
      <c r="L13" s="90">
        <v>4</v>
      </c>
      <c r="M13" s="90">
        <v>2</v>
      </c>
      <c r="N13" s="90">
        <v>3</v>
      </c>
      <c r="O13" s="90">
        <v>4</v>
      </c>
      <c r="P13" s="90">
        <v>1</v>
      </c>
      <c r="Q13" s="90">
        <v>2</v>
      </c>
      <c r="R13" s="90">
        <v>4</v>
      </c>
      <c r="S13" s="90">
        <v>3</v>
      </c>
      <c r="T13" s="87">
        <v>4</v>
      </c>
      <c r="U13" s="87">
        <v>2</v>
      </c>
      <c r="V13" s="86">
        <f t="shared" si="0"/>
        <v>2.4705882352941178</v>
      </c>
      <c r="W13" s="90">
        <v>33</v>
      </c>
    </row>
    <row r="14" spans="1:23" x14ac:dyDescent="0.25">
      <c r="A14" s="67">
        <f>'Candidate Projects'!$A$14</f>
        <v>27</v>
      </c>
      <c r="B14" s="67" t="str">
        <f>'Candidate Projects'!$B$14</f>
        <v>EM-07</v>
      </c>
      <c r="C14" s="68" t="str">
        <f>'Candidate Projects'!$C$14</f>
        <v>Effective Practices in Extreme Weather Response</v>
      </c>
      <c r="D14" s="90">
        <v>2</v>
      </c>
      <c r="E14" s="97">
        <v>1</v>
      </c>
      <c r="F14" s="97">
        <v>1</v>
      </c>
      <c r="G14" s="90">
        <v>1</v>
      </c>
      <c r="H14" s="97">
        <v>1</v>
      </c>
      <c r="I14" s="84">
        <v>0</v>
      </c>
      <c r="J14" s="99">
        <v>1</v>
      </c>
      <c r="K14" s="100">
        <v>5</v>
      </c>
      <c r="L14" s="90">
        <v>3</v>
      </c>
      <c r="M14" s="101">
        <v>1</v>
      </c>
      <c r="N14" s="90">
        <v>3</v>
      </c>
      <c r="O14" s="90">
        <v>3</v>
      </c>
      <c r="P14" s="90">
        <v>3</v>
      </c>
      <c r="Q14" s="90">
        <v>3</v>
      </c>
      <c r="R14" s="90">
        <v>2</v>
      </c>
      <c r="S14" s="90">
        <v>1</v>
      </c>
      <c r="T14" s="87">
        <v>1</v>
      </c>
      <c r="U14" s="87">
        <v>1</v>
      </c>
      <c r="V14" s="86">
        <f t="shared" si="0"/>
        <v>1.8333333333333333</v>
      </c>
      <c r="W14" s="90">
        <v>46</v>
      </c>
    </row>
    <row r="15" spans="1:23" x14ac:dyDescent="0.25">
      <c r="A15" s="67">
        <f>'Candidate Projects'!$A$15</f>
        <v>33</v>
      </c>
      <c r="B15" s="67" t="str">
        <f>'Candidate Projects'!$B$15</f>
        <v>II-01</v>
      </c>
      <c r="C15" s="68" t="str">
        <f>'Candidate Projects'!$C$15</f>
        <v>Maintaining Resilience in a Multi-modal Transportation System</v>
      </c>
      <c r="D15" s="90">
        <v>5</v>
      </c>
      <c r="E15" s="97">
        <v>4</v>
      </c>
      <c r="F15" s="97">
        <v>4</v>
      </c>
      <c r="G15" s="90">
        <v>5</v>
      </c>
      <c r="H15" s="97">
        <v>4</v>
      </c>
      <c r="I15" s="84">
        <v>0</v>
      </c>
      <c r="J15" s="99">
        <v>5</v>
      </c>
      <c r="K15" s="100"/>
      <c r="L15" s="90">
        <v>4</v>
      </c>
      <c r="M15" s="90">
        <v>2</v>
      </c>
      <c r="N15" s="90">
        <v>3</v>
      </c>
      <c r="O15" s="90">
        <v>4</v>
      </c>
      <c r="P15" s="90">
        <v>4</v>
      </c>
      <c r="Q15" s="90">
        <v>4</v>
      </c>
      <c r="R15" s="90">
        <v>4</v>
      </c>
      <c r="S15" s="90">
        <v>2</v>
      </c>
      <c r="T15" s="80">
        <v>3</v>
      </c>
      <c r="U15" s="80">
        <v>4</v>
      </c>
      <c r="V15" s="86">
        <f t="shared" si="0"/>
        <v>3.5882352941176472</v>
      </c>
      <c r="W15" s="90">
        <v>4</v>
      </c>
    </row>
    <row r="16" spans="1:23" x14ac:dyDescent="0.25">
      <c r="A16" s="67">
        <f>'Candidate Projects'!$A$16</f>
        <v>31</v>
      </c>
      <c r="B16" s="67" t="str">
        <f>'Candidate Projects'!$B$16</f>
        <v>HF-01</v>
      </c>
      <c r="C16" s="68" t="str">
        <f>'Candidate Projects'!$C$16</f>
        <v>Building a Resilient Work Force in State DOTs</v>
      </c>
      <c r="D16" s="90">
        <v>4</v>
      </c>
      <c r="E16" s="97">
        <v>5</v>
      </c>
      <c r="F16" s="97">
        <v>4</v>
      </c>
      <c r="G16" s="90">
        <v>5</v>
      </c>
      <c r="H16" s="97">
        <v>4</v>
      </c>
      <c r="I16" s="84">
        <v>0</v>
      </c>
      <c r="J16" s="99">
        <v>5</v>
      </c>
      <c r="K16" s="100">
        <v>5</v>
      </c>
      <c r="L16" s="90">
        <v>2</v>
      </c>
      <c r="M16" s="101">
        <v>4</v>
      </c>
      <c r="N16" s="90">
        <v>3</v>
      </c>
      <c r="O16" s="90">
        <v>4</v>
      </c>
      <c r="P16" s="90">
        <v>5</v>
      </c>
      <c r="Q16" s="90">
        <v>5</v>
      </c>
      <c r="R16" s="90">
        <v>4</v>
      </c>
      <c r="S16" s="90">
        <v>4</v>
      </c>
      <c r="T16" s="80">
        <v>3</v>
      </c>
      <c r="U16" s="80">
        <v>3</v>
      </c>
      <c r="V16" s="86">
        <f t="shared" si="0"/>
        <v>3.8333333333333335</v>
      </c>
      <c r="W16" s="90">
        <v>2</v>
      </c>
    </row>
    <row r="17" spans="1:23" x14ac:dyDescent="0.25">
      <c r="A17" s="67">
        <f>'Candidate Projects'!$A$17</f>
        <v>4</v>
      </c>
      <c r="B17" s="67" t="str">
        <f>'Candidate Projects'!$B$17</f>
        <v>AM-04</v>
      </c>
      <c r="C17" s="68" t="str">
        <f>'Candidate Projects'!$C$17</f>
        <v>Assessing Resilience Frameworks</v>
      </c>
      <c r="D17" s="90">
        <v>3</v>
      </c>
      <c r="E17" s="97">
        <v>4</v>
      </c>
      <c r="F17" s="97">
        <v>3</v>
      </c>
      <c r="G17" s="90">
        <v>3</v>
      </c>
      <c r="H17" s="97">
        <v>2</v>
      </c>
      <c r="I17" s="84">
        <v>0</v>
      </c>
      <c r="J17" s="99">
        <v>4</v>
      </c>
      <c r="K17" s="100"/>
      <c r="L17" s="90">
        <v>3</v>
      </c>
      <c r="M17" s="90">
        <v>2</v>
      </c>
      <c r="N17" s="90">
        <v>3</v>
      </c>
      <c r="O17" s="90">
        <v>4</v>
      </c>
      <c r="P17" s="90">
        <v>1</v>
      </c>
      <c r="Q17" s="90">
        <v>3</v>
      </c>
      <c r="R17" s="90">
        <v>3</v>
      </c>
      <c r="S17" s="90">
        <v>2</v>
      </c>
      <c r="T17" s="80">
        <v>5</v>
      </c>
      <c r="U17" s="80">
        <v>2</v>
      </c>
      <c r="V17" s="86">
        <f t="shared" si="0"/>
        <v>2.7647058823529411</v>
      </c>
      <c r="W17" s="90">
        <v>21</v>
      </c>
    </row>
    <row r="18" spans="1:23" x14ac:dyDescent="0.25">
      <c r="A18" s="67">
        <f>'Candidate Projects'!$A$18</f>
        <v>37</v>
      </c>
      <c r="B18" s="67" t="str">
        <f>'Candidate Projects'!$B$18</f>
        <v>PM-03</v>
      </c>
      <c r="C18" s="68" t="str">
        <f>'Candidate Projects'!$C$18</f>
        <v>Frameworks for Measuring Transportation Resilience</v>
      </c>
      <c r="D18" s="90">
        <v>3</v>
      </c>
      <c r="E18" s="97">
        <v>3</v>
      </c>
      <c r="F18" s="97">
        <v>3</v>
      </c>
      <c r="G18" s="90">
        <v>3</v>
      </c>
      <c r="H18" s="97">
        <v>3</v>
      </c>
      <c r="I18" s="84">
        <v>0</v>
      </c>
      <c r="J18" s="99">
        <v>2</v>
      </c>
      <c r="K18" s="100"/>
      <c r="L18" s="90">
        <v>3</v>
      </c>
      <c r="M18" s="90">
        <v>1</v>
      </c>
      <c r="N18" s="90">
        <v>3</v>
      </c>
      <c r="O18" s="90">
        <v>4</v>
      </c>
      <c r="P18" s="90">
        <v>2</v>
      </c>
      <c r="Q18" s="90">
        <v>2</v>
      </c>
      <c r="R18" s="90">
        <v>4</v>
      </c>
      <c r="S18" s="90">
        <v>2</v>
      </c>
      <c r="T18" s="80">
        <v>1</v>
      </c>
      <c r="U18" s="80">
        <v>2</v>
      </c>
      <c r="V18" s="86">
        <f t="shared" si="0"/>
        <v>2.4117647058823528</v>
      </c>
      <c r="W18" s="90">
        <v>37</v>
      </c>
    </row>
    <row r="19" spans="1:23" x14ac:dyDescent="0.25">
      <c r="A19" s="67">
        <f>'Candidate Projects'!$A$19</f>
        <v>46</v>
      </c>
      <c r="B19" s="67" t="str">
        <f>'Candidate Projects'!$B$19</f>
        <v>CO-05</v>
      </c>
      <c r="C19" s="68" t="str">
        <f>'Candidate Projects'!$C$19</f>
        <v>Organizational Resiliency: Moving from Recovery to Retrenchment</v>
      </c>
      <c r="D19" s="90">
        <v>2</v>
      </c>
      <c r="E19" s="97">
        <v>4</v>
      </c>
      <c r="F19" s="97">
        <v>2</v>
      </c>
      <c r="G19" s="90">
        <v>1</v>
      </c>
      <c r="H19" s="97">
        <v>2</v>
      </c>
      <c r="I19" s="84">
        <v>0</v>
      </c>
      <c r="J19" s="99">
        <v>5</v>
      </c>
      <c r="K19" s="100"/>
      <c r="L19" s="90">
        <v>2</v>
      </c>
      <c r="M19" s="90">
        <v>3</v>
      </c>
      <c r="N19" s="90">
        <v>3</v>
      </c>
      <c r="O19" s="90">
        <v>3</v>
      </c>
      <c r="P19" s="90">
        <v>1</v>
      </c>
      <c r="Q19" s="90">
        <v>3</v>
      </c>
      <c r="R19" s="90">
        <v>3</v>
      </c>
      <c r="S19" s="90">
        <v>2</v>
      </c>
      <c r="T19" s="80">
        <v>1</v>
      </c>
      <c r="U19" s="80">
        <v>2</v>
      </c>
      <c r="V19" s="86">
        <f t="shared" si="0"/>
        <v>2.2941176470588234</v>
      </c>
      <c r="W19" s="90">
        <v>39</v>
      </c>
    </row>
    <row r="20" spans="1:23" x14ac:dyDescent="0.25">
      <c r="A20" s="67">
        <f>'Candidate Projects'!$A$20</f>
        <v>8</v>
      </c>
      <c r="B20" s="67" t="str">
        <f>'Candidate Projects'!$B$20</f>
        <v>CR-04</v>
      </c>
      <c r="C20" s="68" t="str">
        <f>'Candidate Projects'!$C$20</f>
        <v>Assessing the Resilience of GPS-based Applications in Transportation</v>
      </c>
      <c r="D20" s="90">
        <v>5</v>
      </c>
      <c r="E20" s="97">
        <v>4</v>
      </c>
      <c r="F20" s="97">
        <v>4</v>
      </c>
      <c r="G20" s="90">
        <v>4</v>
      </c>
      <c r="H20" s="97">
        <v>5</v>
      </c>
      <c r="I20" s="84">
        <v>0</v>
      </c>
      <c r="J20" s="99">
        <v>5</v>
      </c>
      <c r="K20" s="100"/>
      <c r="L20" s="90">
        <v>3</v>
      </c>
      <c r="M20" s="90">
        <v>5</v>
      </c>
      <c r="N20" s="90">
        <v>3</v>
      </c>
      <c r="O20" s="90">
        <v>5</v>
      </c>
      <c r="P20" s="90">
        <v>3</v>
      </c>
      <c r="Q20" s="90">
        <v>4</v>
      </c>
      <c r="R20" s="90">
        <v>3</v>
      </c>
      <c r="S20" s="90">
        <v>3</v>
      </c>
      <c r="T20" s="80">
        <v>1</v>
      </c>
      <c r="U20" s="80">
        <v>3</v>
      </c>
      <c r="V20" s="86">
        <f t="shared" si="0"/>
        <v>3.5294117647058822</v>
      </c>
      <c r="W20" s="90">
        <v>5</v>
      </c>
    </row>
    <row r="21" spans="1:23" x14ac:dyDescent="0.25">
      <c r="A21" s="67">
        <f>'Candidate Projects'!$A$21</f>
        <v>9</v>
      </c>
      <c r="B21" s="67" t="str">
        <f>'Candidate Projects'!$B$21</f>
        <v>CR-05</v>
      </c>
      <c r="C21" s="68" t="str">
        <f>'Candidate Projects'!$C$21</f>
        <v>Deploying the NIST Cybersecurity Framework in State DOTs</v>
      </c>
      <c r="D21" s="90">
        <v>3</v>
      </c>
      <c r="E21" s="97">
        <v>2</v>
      </c>
      <c r="F21" s="97">
        <v>3</v>
      </c>
      <c r="G21" s="90">
        <v>1</v>
      </c>
      <c r="H21" s="97">
        <v>1</v>
      </c>
      <c r="I21" s="84">
        <v>0</v>
      </c>
      <c r="J21" s="99">
        <v>2</v>
      </c>
      <c r="K21" s="100"/>
      <c r="L21" s="90">
        <v>2</v>
      </c>
      <c r="M21" s="90">
        <v>2</v>
      </c>
      <c r="N21" s="90">
        <v>3</v>
      </c>
      <c r="O21" s="90">
        <v>2</v>
      </c>
      <c r="P21" s="90">
        <v>1</v>
      </c>
      <c r="Q21" s="90">
        <v>3</v>
      </c>
      <c r="R21" s="90">
        <v>2</v>
      </c>
      <c r="S21" s="90">
        <v>2</v>
      </c>
      <c r="T21" s="80">
        <v>1</v>
      </c>
      <c r="U21" s="80">
        <v>2</v>
      </c>
      <c r="V21" s="86">
        <f t="shared" si="0"/>
        <v>1.8823529411764706</v>
      </c>
      <c r="W21" s="90">
        <v>44</v>
      </c>
    </row>
    <row r="22" spans="1:23" x14ac:dyDescent="0.25">
      <c r="A22" s="67">
        <f>'Candidate Projects'!$A$22</f>
        <v>22</v>
      </c>
      <c r="B22" s="67" t="str">
        <f>'Candidate Projects'!$B$22</f>
        <v>EM-02</v>
      </c>
      <c r="C22" s="68" t="str">
        <f>'Candidate Projects'!$C$22</f>
        <v>New Technologies for Comprehensive Debris Management</v>
      </c>
      <c r="D22" s="90">
        <v>2</v>
      </c>
      <c r="E22" s="97">
        <v>3</v>
      </c>
      <c r="F22" s="97">
        <v>1</v>
      </c>
      <c r="G22" s="90">
        <v>1</v>
      </c>
      <c r="H22" s="97">
        <v>3</v>
      </c>
      <c r="I22" s="84">
        <v>0</v>
      </c>
      <c r="J22" s="99">
        <v>5</v>
      </c>
      <c r="K22" s="100"/>
      <c r="L22" s="90">
        <v>3</v>
      </c>
      <c r="M22" s="90">
        <v>3</v>
      </c>
      <c r="N22" s="90">
        <v>3</v>
      </c>
      <c r="O22" s="90">
        <v>2</v>
      </c>
      <c r="P22" s="90">
        <v>4</v>
      </c>
      <c r="Q22" s="90">
        <v>4</v>
      </c>
      <c r="R22" s="90">
        <v>2</v>
      </c>
      <c r="S22" s="90">
        <v>2</v>
      </c>
      <c r="T22" s="80">
        <v>1</v>
      </c>
      <c r="U22" s="80">
        <v>3</v>
      </c>
      <c r="V22" s="86">
        <f t="shared" si="0"/>
        <v>2.4705882352941178</v>
      </c>
      <c r="W22" s="90">
        <v>33</v>
      </c>
    </row>
    <row r="23" spans="1:23" x14ac:dyDescent="0.25">
      <c r="A23" s="67">
        <f>'Candidate Projects'!$A$23</f>
        <v>23</v>
      </c>
      <c r="B23" s="67" t="str">
        <f>'Candidate Projects'!$B$23</f>
        <v>EM-03</v>
      </c>
      <c r="C23" s="68" t="str">
        <f>'Candidate Projects'!$C$23</f>
        <v>Multi-Agency Emergency Preparedness</v>
      </c>
      <c r="D23" s="90">
        <v>3</v>
      </c>
      <c r="E23" s="97">
        <v>1</v>
      </c>
      <c r="F23" s="97">
        <v>4</v>
      </c>
      <c r="G23" s="90">
        <v>2</v>
      </c>
      <c r="H23" s="97">
        <v>1</v>
      </c>
      <c r="I23" s="84">
        <v>0</v>
      </c>
      <c r="J23" s="99">
        <v>3</v>
      </c>
      <c r="K23" s="100"/>
      <c r="L23" s="90">
        <v>3</v>
      </c>
      <c r="M23" s="90">
        <v>2</v>
      </c>
      <c r="N23" s="90">
        <v>3</v>
      </c>
      <c r="O23" s="90">
        <v>2</v>
      </c>
      <c r="P23" s="90">
        <v>2</v>
      </c>
      <c r="Q23" s="90">
        <v>3</v>
      </c>
      <c r="R23" s="90">
        <v>3</v>
      </c>
      <c r="S23" s="90">
        <v>4</v>
      </c>
      <c r="T23" s="80">
        <v>5</v>
      </c>
      <c r="U23" s="80">
        <v>5</v>
      </c>
      <c r="V23" s="86">
        <f t="shared" si="0"/>
        <v>2.7058823529411766</v>
      </c>
      <c r="W23" s="90">
        <v>25</v>
      </c>
    </row>
    <row r="24" spans="1:23" x14ac:dyDescent="0.25">
      <c r="A24" s="67">
        <f>'Candidate Projects'!$A$24</f>
        <v>30</v>
      </c>
      <c r="B24" s="67" t="str">
        <f>'Candidate Projects'!$B$24</f>
        <v>EM-10</v>
      </c>
      <c r="C24" s="68" t="str">
        <f>'Candidate Projects'!$C$24</f>
        <v>Emergency Project Contracting Guidelines</v>
      </c>
      <c r="D24" s="90">
        <v>2</v>
      </c>
      <c r="E24" s="97">
        <v>2</v>
      </c>
      <c r="F24" s="97">
        <v>4</v>
      </c>
      <c r="G24" s="90">
        <v>3</v>
      </c>
      <c r="H24" s="97">
        <v>3</v>
      </c>
      <c r="I24" s="84">
        <v>0</v>
      </c>
      <c r="J24" s="99">
        <v>2</v>
      </c>
      <c r="K24" s="100"/>
      <c r="L24" s="90">
        <v>4</v>
      </c>
      <c r="M24" s="90">
        <v>4</v>
      </c>
      <c r="N24" s="90">
        <v>3</v>
      </c>
      <c r="O24" s="90">
        <v>4</v>
      </c>
      <c r="P24" s="90">
        <v>1</v>
      </c>
      <c r="Q24" s="90">
        <v>3</v>
      </c>
      <c r="R24" s="90">
        <v>2</v>
      </c>
      <c r="S24" s="90">
        <v>3</v>
      </c>
      <c r="T24" s="80">
        <v>5</v>
      </c>
      <c r="U24" s="80">
        <v>4</v>
      </c>
      <c r="V24" s="86">
        <f t="shared" si="0"/>
        <v>2.8823529411764706</v>
      </c>
      <c r="W24" s="90">
        <v>16</v>
      </c>
    </row>
    <row r="25" spans="1:23" x14ac:dyDescent="0.25">
      <c r="A25" s="67">
        <f>'Candidate Projects'!$A$25</f>
        <v>38</v>
      </c>
      <c r="B25" s="67" t="str">
        <f>'Candidate Projects'!$B$25</f>
        <v>RM-01</v>
      </c>
      <c r="C25" s="68" t="str">
        <f>'Candidate Projects'!$C$25</f>
        <v>A New Tool Assessing the Value of Resiliency Alternatives by State DOTs</v>
      </c>
      <c r="D25" s="90">
        <v>2</v>
      </c>
      <c r="E25" s="97">
        <v>2</v>
      </c>
      <c r="F25" s="97">
        <v>3</v>
      </c>
      <c r="G25" s="90">
        <v>4</v>
      </c>
      <c r="H25" s="97">
        <v>1</v>
      </c>
      <c r="I25" s="84">
        <v>0</v>
      </c>
      <c r="J25" s="99">
        <v>3</v>
      </c>
      <c r="K25" s="100">
        <v>4</v>
      </c>
      <c r="L25" s="90">
        <v>4</v>
      </c>
      <c r="M25" s="90">
        <v>4</v>
      </c>
      <c r="N25" s="90">
        <v>3</v>
      </c>
      <c r="O25" s="90">
        <v>3</v>
      </c>
      <c r="P25" s="90">
        <v>2</v>
      </c>
      <c r="Q25" s="90">
        <v>3</v>
      </c>
      <c r="R25" s="90">
        <v>2</v>
      </c>
      <c r="S25" s="90">
        <v>2</v>
      </c>
      <c r="T25" s="80">
        <v>1</v>
      </c>
      <c r="U25" s="80">
        <v>4</v>
      </c>
      <c r="V25" s="86">
        <f t="shared" si="0"/>
        <v>2.6111111111111112</v>
      </c>
      <c r="W25" s="90">
        <v>30</v>
      </c>
    </row>
    <row r="26" spans="1:23" x14ac:dyDescent="0.25">
      <c r="A26" s="67">
        <f>'Candidate Projects'!$A$26</f>
        <v>28</v>
      </c>
      <c r="B26" s="67" t="str">
        <f>'Candidate Projects'!$B$26</f>
        <v>EM-08</v>
      </c>
      <c r="C26" s="68" t="str">
        <f>'Candidate Projects'!$C$26</f>
        <v>Emergency Management Training for Transportation Workers</v>
      </c>
      <c r="D26" s="90">
        <v>3</v>
      </c>
      <c r="E26" s="97">
        <v>3</v>
      </c>
      <c r="F26" s="97">
        <v>4</v>
      </c>
      <c r="G26" s="90">
        <v>2</v>
      </c>
      <c r="H26" s="97">
        <v>4</v>
      </c>
      <c r="I26" s="84">
        <v>5</v>
      </c>
      <c r="J26" s="99">
        <v>3</v>
      </c>
      <c r="K26" s="100"/>
      <c r="L26" s="90">
        <v>2</v>
      </c>
      <c r="M26" s="90">
        <v>2</v>
      </c>
      <c r="N26" s="90">
        <v>3</v>
      </c>
      <c r="O26" s="90">
        <v>3</v>
      </c>
      <c r="P26" s="90">
        <v>5</v>
      </c>
      <c r="Q26" s="90">
        <v>3</v>
      </c>
      <c r="R26" s="90">
        <v>2</v>
      </c>
      <c r="S26" s="90">
        <v>5</v>
      </c>
      <c r="T26" s="80">
        <v>5</v>
      </c>
      <c r="U26" s="87">
        <v>5</v>
      </c>
      <c r="V26" s="86">
        <f t="shared" si="0"/>
        <v>3.4705882352941178</v>
      </c>
      <c r="W26" s="90">
        <v>6</v>
      </c>
    </row>
    <row r="27" spans="1:23" x14ac:dyDescent="0.25">
      <c r="A27" s="67">
        <f>'Candidate Projects'!$A$27</f>
        <v>44</v>
      </c>
      <c r="B27" s="67" t="str">
        <f>'Candidate Projects'!$B$27</f>
        <v>CO-03</v>
      </c>
      <c r="C27" s="68" t="str">
        <f>'Candidate Projects'!$C$27</f>
        <v>Restoring Access: Post-disaster Transportation Equity</v>
      </c>
      <c r="D27" s="90">
        <v>2</v>
      </c>
      <c r="E27" s="97">
        <v>4</v>
      </c>
      <c r="F27" s="97">
        <v>2</v>
      </c>
      <c r="G27" s="90">
        <v>1</v>
      </c>
      <c r="H27" s="97">
        <v>1</v>
      </c>
      <c r="I27" s="84">
        <v>0</v>
      </c>
      <c r="J27" s="99">
        <v>3</v>
      </c>
      <c r="K27" s="100"/>
      <c r="L27" s="90">
        <v>2</v>
      </c>
      <c r="M27" s="90">
        <v>1</v>
      </c>
      <c r="N27" s="90">
        <v>3</v>
      </c>
      <c r="O27" s="90">
        <v>3</v>
      </c>
      <c r="P27" s="90">
        <v>2</v>
      </c>
      <c r="Q27" s="90">
        <v>3</v>
      </c>
      <c r="R27" s="90">
        <v>3</v>
      </c>
      <c r="S27" s="90">
        <v>2</v>
      </c>
      <c r="T27" s="80">
        <v>1</v>
      </c>
      <c r="U27" s="87">
        <v>3</v>
      </c>
      <c r="V27" s="86">
        <f t="shared" si="0"/>
        <v>2.1176470588235294</v>
      </c>
      <c r="W27" s="90">
        <v>42</v>
      </c>
    </row>
    <row r="28" spans="1:23" x14ac:dyDescent="0.25">
      <c r="A28" s="67">
        <f>'Candidate Projects'!$A$28</f>
        <v>16</v>
      </c>
      <c r="B28" s="67" t="str">
        <f>'Candidate Projects'!$B$28</f>
        <v>DR-06</v>
      </c>
      <c r="C28" s="68" t="str">
        <f>'Candidate Projects'!$C$28</f>
        <v>Post-Disaster Engineering Assessment</v>
      </c>
      <c r="D28" s="90">
        <v>4</v>
      </c>
      <c r="E28" s="97">
        <v>3</v>
      </c>
      <c r="F28" s="97">
        <v>5</v>
      </c>
      <c r="G28" s="90">
        <v>4</v>
      </c>
      <c r="H28" s="97">
        <v>3</v>
      </c>
      <c r="I28" s="84">
        <v>0</v>
      </c>
      <c r="J28" s="99">
        <v>2</v>
      </c>
      <c r="K28" s="100">
        <v>5</v>
      </c>
      <c r="L28" s="90">
        <v>5</v>
      </c>
      <c r="M28" s="90">
        <v>4</v>
      </c>
      <c r="N28" s="90">
        <v>3</v>
      </c>
      <c r="O28" s="90">
        <v>3</v>
      </c>
      <c r="P28" s="90">
        <v>1</v>
      </c>
      <c r="Q28" s="90">
        <v>3</v>
      </c>
      <c r="R28" s="90">
        <v>3</v>
      </c>
      <c r="S28" s="90">
        <v>3</v>
      </c>
      <c r="T28" s="80">
        <v>5</v>
      </c>
      <c r="U28" s="87">
        <v>4</v>
      </c>
      <c r="V28" s="86">
        <f t="shared" si="0"/>
        <v>3.3333333333333335</v>
      </c>
      <c r="W28" s="90">
        <v>8</v>
      </c>
    </row>
    <row r="29" spans="1:23" x14ac:dyDescent="0.25">
      <c r="A29" s="67">
        <f>'Candidate Projects'!$A$29</f>
        <v>7</v>
      </c>
      <c r="B29" s="67" t="str">
        <f>'Candidate Projects'!$B$29</f>
        <v>CR-03</v>
      </c>
      <c r="C29" s="68" t="str">
        <f>'Candidate Projects'!$C$29</f>
        <v>Securing the Cyber Supply Chain</v>
      </c>
      <c r="D29" s="90">
        <v>2</v>
      </c>
      <c r="E29" s="97">
        <v>3</v>
      </c>
      <c r="F29" s="97">
        <v>3</v>
      </c>
      <c r="G29" s="90">
        <v>4</v>
      </c>
      <c r="H29" s="97">
        <v>1</v>
      </c>
      <c r="I29" s="84">
        <v>0</v>
      </c>
      <c r="J29" s="99">
        <v>2</v>
      </c>
      <c r="K29" s="100">
        <v>5</v>
      </c>
      <c r="L29" s="90">
        <v>4</v>
      </c>
      <c r="M29" s="90">
        <v>2</v>
      </c>
      <c r="N29" s="90">
        <v>3</v>
      </c>
      <c r="O29" s="90">
        <v>3</v>
      </c>
      <c r="P29" s="90">
        <v>3</v>
      </c>
      <c r="Q29" s="90">
        <v>4</v>
      </c>
      <c r="R29" s="90">
        <v>2</v>
      </c>
      <c r="S29" s="90">
        <v>2</v>
      </c>
      <c r="T29" s="80">
        <v>5</v>
      </c>
      <c r="U29" s="87">
        <v>4</v>
      </c>
      <c r="V29" s="86">
        <f t="shared" si="0"/>
        <v>2.8888888888888888</v>
      </c>
      <c r="W29" s="90">
        <v>15</v>
      </c>
    </row>
    <row r="30" spans="1:23" x14ac:dyDescent="0.25">
      <c r="A30" s="67">
        <f>'Candidate Projects'!$A$30</f>
        <v>17</v>
      </c>
      <c r="B30" s="67" t="str">
        <f>'Candidate Projects'!$B$30</f>
        <v>DR-07</v>
      </c>
      <c r="C30" s="68" t="str">
        <f>'Candidate Projects'!$C$30</f>
        <v>Stormwater Management Techniques to Enhance Resilience</v>
      </c>
      <c r="D30" s="90">
        <v>2</v>
      </c>
      <c r="E30" s="97">
        <v>1</v>
      </c>
      <c r="F30" s="97">
        <v>1</v>
      </c>
      <c r="G30" s="90">
        <v>1</v>
      </c>
      <c r="H30" s="97">
        <v>1</v>
      </c>
      <c r="I30" s="84">
        <v>0</v>
      </c>
      <c r="J30" s="99">
        <v>2</v>
      </c>
      <c r="K30" s="100">
        <v>5</v>
      </c>
      <c r="L30" s="90">
        <v>2</v>
      </c>
      <c r="M30" s="90">
        <v>1</v>
      </c>
      <c r="N30" s="90">
        <v>3</v>
      </c>
      <c r="O30" s="90">
        <v>2</v>
      </c>
      <c r="P30" s="90">
        <v>3</v>
      </c>
      <c r="Q30" s="90">
        <v>3</v>
      </c>
      <c r="R30" s="90">
        <v>2</v>
      </c>
      <c r="S30" s="90">
        <v>3</v>
      </c>
      <c r="T30" s="80">
        <v>5</v>
      </c>
      <c r="U30" s="80">
        <v>1</v>
      </c>
      <c r="V30" s="86">
        <f t="shared" si="0"/>
        <v>2.1111111111111112</v>
      </c>
      <c r="W30" s="90">
        <v>43</v>
      </c>
    </row>
    <row r="31" spans="1:23" x14ac:dyDescent="0.25">
      <c r="A31" s="67">
        <f>'Candidate Projects'!$A$31</f>
        <v>5</v>
      </c>
      <c r="B31" s="67" t="str">
        <f>'Candidate Projects'!$B$31</f>
        <v>CR-01</v>
      </c>
      <c r="C31" s="68" t="str">
        <f>'Candidate Projects'!$C$31</f>
        <v>Operations Technology Procurement Handbook and Peer Exchange</v>
      </c>
      <c r="D31" s="90">
        <v>3</v>
      </c>
      <c r="E31" s="97">
        <v>2</v>
      </c>
      <c r="F31" s="97">
        <v>4</v>
      </c>
      <c r="G31" s="90">
        <v>2</v>
      </c>
      <c r="H31" s="97">
        <v>1</v>
      </c>
      <c r="I31" s="84">
        <v>0</v>
      </c>
      <c r="J31" s="99">
        <v>3</v>
      </c>
      <c r="K31" s="100"/>
      <c r="L31" s="90">
        <v>2</v>
      </c>
      <c r="M31" s="90">
        <v>2</v>
      </c>
      <c r="N31" s="90">
        <v>3</v>
      </c>
      <c r="O31" s="90">
        <v>3</v>
      </c>
      <c r="P31" s="90">
        <v>4</v>
      </c>
      <c r="Q31" s="90">
        <v>3</v>
      </c>
      <c r="R31" s="90">
        <v>2</v>
      </c>
      <c r="S31" s="90">
        <v>3</v>
      </c>
      <c r="T31" s="80">
        <v>5</v>
      </c>
      <c r="U31" s="80">
        <v>4</v>
      </c>
      <c r="V31" s="86">
        <f t="shared" si="0"/>
        <v>2.7058823529411766</v>
      </c>
      <c r="W31" s="90">
        <v>25</v>
      </c>
    </row>
    <row r="32" spans="1:23" x14ac:dyDescent="0.25">
      <c r="A32" s="67">
        <f>'Candidate Projects'!$A$32</f>
        <v>18</v>
      </c>
      <c r="B32" s="67" t="str">
        <f>'Candidate Projects'!$B$32</f>
        <v>ER-01</v>
      </c>
      <c r="C32" s="68" t="str">
        <f>'Candidate Projects'!$C$32</f>
        <v>Improving Supply Chain Resilience</v>
      </c>
      <c r="D32" s="90">
        <v>2</v>
      </c>
      <c r="E32" s="97">
        <v>4</v>
      </c>
      <c r="F32" s="97">
        <v>4</v>
      </c>
      <c r="G32" s="90">
        <v>2</v>
      </c>
      <c r="H32" s="97">
        <v>4</v>
      </c>
      <c r="I32" s="84">
        <v>0</v>
      </c>
      <c r="J32" s="99">
        <v>3</v>
      </c>
      <c r="K32" s="100">
        <v>5</v>
      </c>
      <c r="L32" s="90">
        <v>2</v>
      </c>
      <c r="M32" s="90">
        <v>1</v>
      </c>
      <c r="N32" s="90">
        <v>3</v>
      </c>
      <c r="O32" s="90">
        <v>4</v>
      </c>
      <c r="P32" s="90">
        <v>2</v>
      </c>
      <c r="Q32" s="90">
        <v>5</v>
      </c>
      <c r="R32" s="90">
        <v>2</v>
      </c>
      <c r="S32" s="90">
        <v>3</v>
      </c>
      <c r="T32" s="80">
        <v>3</v>
      </c>
      <c r="U32" s="80">
        <v>4</v>
      </c>
      <c r="V32" s="86">
        <f t="shared" si="0"/>
        <v>2.9444444444444446</v>
      </c>
      <c r="W32" s="90">
        <v>14</v>
      </c>
    </row>
    <row r="33" spans="1:23" x14ac:dyDescent="0.25">
      <c r="A33" s="67">
        <f>'Candidate Projects'!$A$33</f>
        <v>40</v>
      </c>
      <c r="B33" s="67" t="str">
        <f>'Candidate Projects'!$B$33</f>
        <v>RM-03</v>
      </c>
      <c r="C33" s="68" t="str">
        <f>'Candidate Projects'!$C$33</f>
        <v>Enterprise Risk Management in State Departments of Transportation</v>
      </c>
      <c r="D33" s="90">
        <v>2</v>
      </c>
      <c r="E33" s="97">
        <v>3</v>
      </c>
      <c r="F33" s="97">
        <v>3</v>
      </c>
      <c r="G33" s="90">
        <v>2</v>
      </c>
      <c r="H33" s="97">
        <v>5</v>
      </c>
      <c r="I33" s="84">
        <v>0</v>
      </c>
      <c r="J33" s="99">
        <v>2</v>
      </c>
      <c r="K33" s="100"/>
      <c r="L33" s="90">
        <v>2</v>
      </c>
      <c r="M33" s="90">
        <v>2</v>
      </c>
      <c r="N33" s="90">
        <v>3</v>
      </c>
      <c r="O33" s="90">
        <v>2</v>
      </c>
      <c r="P33" s="90">
        <v>5</v>
      </c>
      <c r="Q33" s="90">
        <v>4</v>
      </c>
      <c r="R33" s="90">
        <v>2</v>
      </c>
      <c r="S33" s="90">
        <v>2</v>
      </c>
      <c r="T33" s="80">
        <v>2</v>
      </c>
      <c r="U33" s="80">
        <v>3</v>
      </c>
      <c r="V33" s="86">
        <f t="shared" si="0"/>
        <v>2.5882352941176472</v>
      </c>
      <c r="W33" s="90">
        <v>31</v>
      </c>
    </row>
    <row r="34" spans="1:23" x14ac:dyDescent="0.25">
      <c r="A34" s="67">
        <f>'Candidate Projects'!$A$34</f>
        <v>10</v>
      </c>
      <c r="B34" s="67" t="str">
        <f>'Candidate Projects'!$B$34</f>
        <v>CR-06</v>
      </c>
      <c r="C34" s="68" t="str">
        <f>'Candidate Projects'!$C$34</f>
        <v>Using the Internet of Things to Improve Transportation Resilience</v>
      </c>
      <c r="D34" s="90">
        <v>3</v>
      </c>
      <c r="E34" s="97">
        <v>3</v>
      </c>
      <c r="F34" s="97">
        <v>3</v>
      </c>
      <c r="G34" s="90">
        <v>4</v>
      </c>
      <c r="H34" s="97">
        <v>5</v>
      </c>
      <c r="I34" s="84">
        <v>0</v>
      </c>
      <c r="J34" s="99">
        <v>4</v>
      </c>
      <c r="K34" s="100"/>
      <c r="L34" s="90">
        <v>3</v>
      </c>
      <c r="M34" s="90">
        <v>1</v>
      </c>
      <c r="N34" s="90">
        <v>3</v>
      </c>
      <c r="O34" s="90">
        <v>4</v>
      </c>
      <c r="P34" s="90">
        <v>3</v>
      </c>
      <c r="Q34" s="90">
        <v>4</v>
      </c>
      <c r="R34" s="90">
        <v>3</v>
      </c>
      <c r="S34" s="90">
        <v>3</v>
      </c>
      <c r="T34" s="80">
        <v>1</v>
      </c>
      <c r="U34" s="80">
        <v>4</v>
      </c>
      <c r="V34" s="86">
        <f t="shared" si="0"/>
        <v>3</v>
      </c>
      <c r="W34" s="90">
        <v>12</v>
      </c>
    </row>
    <row r="35" spans="1:23" x14ac:dyDescent="0.25">
      <c r="A35" s="67">
        <f>'Candidate Projects'!$A$35</f>
        <v>39</v>
      </c>
      <c r="B35" s="67" t="str">
        <f>'Candidate Projects'!$B$35</f>
        <v>RM-02</v>
      </c>
      <c r="C35" s="68" t="str">
        <f>'Candidate Projects'!$C$35</f>
        <v>Using Enterprise Risk Management Approaches on Emergency Projects</v>
      </c>
      <c r="D35" s="90">
        <v>3</v>
      </c>
      <c r="E35" s="97">
        <v>3</v>
      </c>
      <c r="F35" s="97">
        <v>3</v>
      </c>
      <c r="G35" s="90">
        <v>5</v>
      </c>
      <c r="H35" s="97">
        <v>3</v>
      </c>
      <c r="I35" s="84">
        <v>0</v>
      </c>
      <c r="J35" s="99">
        <v>4</v>
      </c>
      <c r="K35" s="100"/>
      <c r="L35" s="90">
        <v>3</v>
      </c>
      <c r="M35" s="90">
        <v>3</v>
      </c>
      <c r="N35" s="90">
        <v>3</v>
      </c>
      <c r="O35" s="90">
        <v>3</v>
      </c>
      <c r="P35" s="90">
        <v>3</v>
      </c>
      <c r="Q35" s="90">
        <v>4</v>
      </c>
      <c r="R35" s="90">
        <v>2</v>
      </c>
      <c r="S35" s="90">
        <v>2</v>
      </c>
      <c r="T35" s="80">
        <v>1</v>
      </c>
      <c r="U35" s="80">
        <v>4</v>
      </c>
      <c r="V35" s="86">
        <f t="shared" si="0"/>
        <v>2.8823529411764706</v>
      </c>
      <c r="W35" s="90">
        <v>16</v>
      </c>
    </row>
    <row r="36" spans="1:23" x14ac:dyDescent="0.25">
      <c r="A36" s="67">
        <f>'Candidate Projects'!$A$36</f>
        <v>42</v>
      </c>
      <c r="B36" s="67" t="str">
        <f>'Candidate Projects'!$B$36</f>
        <v>CO-01</v>
      </c>
      <c r="C36" s="68" t="str">
        <f>'Candidate Projects'!$C$36</f>
        <v>Social Media’s Role in Transportation Operations Resilience</v>
      </c>
      <c r="D36" s="90">
        <v>4</v>
      </c>
      <c r="E36" s="97">
        <v>3</v>
      </c>
      <c r="F36" s="97">
        <v>4</v>
      </c>
      <c r="G36" s="90">
        <v>4</v>
      </c>
      <c r="H36" s="97">
        <v>4</v>
      </c>
      <c r="I36" s="84">
        <v>0</v>
      </c>
      <c r="J36" s="99">
        <v>5</v>
      </c>
      <c r="K36" s="100"/>
      <c r="L36" s="90">
        <v>4</v>
      </c>
      <c r="M36" s="90">
        <v>3</v>
      </c>
      <c r="N36" s="90">
        <v>2</v>
      </c>
      <c r="O36" s="90">
        <v>3</v>
      </c>
      <c r="P36" s="90">
        <v>5</v>
      </c>
      <c r="Q36" s="90">
        <v>4</v>
      </c>
      <c r="R36" s="90">
        <v>2</v>
      </c>
      <c r="S36" s="90">
        <v>2</v>
      </c>
      <c r="T36" s="87">
        <v>3</v>
      </c>
      <c r="U36" s="80">
        <v>3</v>
      </c>
      <c r="V36" s="86">
        <f t="shared" si="0"/>
        <v>3.2352941176470589</v>
      </c>
      <c r="W36" s="90">
        <v>9</v>
      </c>
    </row>
    <row r="37" spans="1:23" x14ac:dyDescent="0.25">
      <c r="A37" s="67">
        <f>'Candidate Projects'!$A$37</f>
        <v>41</v>
      </c>
      <c r="B37" s="67" t="str">
        <f>'Candidate Projects'!$B$37</f>
        <v>RM-04</v>
      </c>
      <c r="C37" s="68" t="str">
        <f>'Candidate Projects'!$C$37</f>
        <v>Risk Strategies and Transportation Resilience</v>
      </c>
      <c r="D37" s="90">
        <v>2</v>
      </c>
      <c r="E37" s="97">
        <v>4</v>
      </c>
      <c r="F37" s="97">
        <v>3</v>
      </c>
      <c r="G37" s="90">
        <v>5</v>
      </c>
      <c r="H37" s="97">
        <v>3</v>
      </c>
      <c r="I37" s="84">
        <v>0</v>
      </c>
      <c r="J37" s="99">
        <v>3</v>
      </c>
      <c r="K37" s="100"/>
      <c r="L37" s="90">
        <v>2</v>
      </c>
      <c r="M37" s="90">
        <v>1</v>
      </c>
      <c r="N37" s="90">
        <v>2</v>
      </c>
      <c r="O37" s="90">
        <v>4</v>
      </c>
      <c r="P37" s="90">
        <v>1</v>
      </c>
      <c r="Q37" s="90">
        <v>3</v>
      </c>
      <c r="R37" s="90">
        <v>2</v>
      </c>
      <c r="S37" s="90">
        <v>3</v>
      </c>
      <c r="T37" s="80">
        <v>2</v>
      </c>
      <c r="U37" s="80">
        <v>2</v>
      </c>
      <c r="V37" s="86">
        <f t="shared" si="0"/>
        <v>2.4705882352941178</v>
      </c>
      <c r="W37" s="90">
        <v>33</v>
      </c>
    </row>
    <row r="38" spans="1:23" x14ac:dyDescent="0.25">
      <c r="A38" s="67">
        <f>'Candidate Projects'!$A$38</f>
        <v>24</v>
      </c>
      <c r="B38" s="67" t="str">
        <f>'Candidate Projects'!$B$38</f>
        <v>EM-04</v>
      </c>
      <c r="C38" s="68" t="str">
        <f>'Candidate Projects'!$C$38</f>
        <v>DOT Role in Improving EMS Response Time</v>
      </c>
      <c r="D38" s="90">
        <v>4</v>
      </c>
      <c r="E38" s="97">
        <v>3</v>
      </c>
      <c r="F38" s="97">
        <v>3</v>
      </c>
      <c r="G38" s="90">
        <v>5</v>
      </c>
      <c r="H38" s="97">
        <v>4</v>
      </c>
      <c r="I38" s="84">
        <v>0</v>
      </c>
      <c r="J38" s="99">
        <v>3</v>
      </c>
      <c r="K38" s="100"/>
      <c r="L38" s="90">
        <v>4</v>
      </c>
      <c r="M38" s="90">
        <v>1</v>
      </c>
      <c r="N38" s="90">
        <v>2</v>
      </c>
      <c r="O38" s="90">
        <v>4</v>
      </c>
      <c r="P38" s="90">
        <v>1</v>
      </c>
      <c r="Q38" s="90">
        <v>3</v>
      </c>
      <c r="R38" s="90">
        <v>3</v>
      </c>
      <c r="S38" s="90">
        <v>4</v>
      </c>
      <c r="T38" s="80">
        <v>2</v>
      </c>
      <c r="U38" s="80">
        <v>2</v>
      </c>
      <c r="V38" s="86">
        <f t="shared" si="0"/>
        <v>2.8235294117647061</v>
      </c>
      <c r="W38" s="90">
        <v>19</v>
      </c>
    </row>
    <row r="39" spans="1:23" x14ac:dyDescent="0.25">
      <c r="A39" s="67">
        <f>'Candidate Projects'!$A$39</f>
        <v>21</v>
      </c>
      <c r="B39" s="67" t="str">
        <f>'Candidate Projects'!$B$39</f>
        <v>EM-01</v>
      </c>
      <c r="C39" s="68" t="str">
        <f>'Candidate Projects'!$C$39</f>
        <v>Building a National Understanding of the Language of Resilience</v>
      </c>
      <c r="D39" s="90">
        <v>4</v>
      </c>
      <c r="E39" s="97">
        <v>4</v>
      </c>
      <c r="F39" s="97">
        <v>2</v>
      </c>
      <c r="G39" s="90">
        <v>2</v>
      </c>
      <c r="H39" s="97">
        <v>5</v>
      </c>
      <c r="I39" s="84">
        <v>0</v>
      </c>
      <c r="J39" s="99">
        <v>3</v>
      </c>
      <c r="K39" s="100"/>
      <c r="L39" s="90">
        <v>4</v>
      </c>
      <c r="M39" s="90">
        <v>1</v>
      </c>
      <c r="N39" s="90">
        <v>3</v>
      </c>
      <c r="O39" s="90">
        <v>3</v>
      </c>
      <c r="P39" s="90">
        <v>1</v>
      </c>
      <c r="Q39" s="90">
        <v>4</v>
      </c>
      <c r="R39" s="90">
        <v>2</v>
      </c>
      <c r="S39" s="90">
        <v>4</v>
      </c>
      <c r="T39" s="80">
        <v>2</v>
      </c>
      <c r="U39" s="80">
        <v>4</v>
      </c>
      <c r="V39" s="86">
        <f t="shared" si="0"/>
        <v>2.8235294117647061</v>
      </c>
      <c r="W39" s="90">
        <v>19</v>
      </c>
    </row>
    <row r="40" spans="1:23" x14ac:dyDescent="0.25">
      <c r="A40" s="67">
        <f>'Candidate Projects'!$A$40</f>
        <v>29</v>
      </c>
      <c r="B40" s="67" t="str">
        <f>'Candidate Projects'!$B$40</f>
        <v>EM-09</v>
      </c>
      <c r="C40" s="68" t="str">
        <f>'Candidate Projects'!$C$40</f>
        <v>Tunnel Operator Certification Program</v>
      </c>
      <c r="D40" s="90">
        <v>4</v>
      </c>
      <c r="E40" s="97">
        <v>3</v>
      </c>
      <c r="F40" s="97">
        <v>2</v>
      </c>
      <c r="G40" s="90">
        <v>2</v>
      </c>
      <c r="H40" s="97">
        <v>3</v>
      </c>
      <c r="I40" s="84">
        <v>0</v>
      </c>
      <c r="J40" s="99">
        <v>2</v>
      </c>
      <c r="K40" s="100"/>
      <c r="L40" s="90">
        <v>5</v>
      </c>
      <c r="M40" s="90">
        <v>3</v>
      </c>
      <c r="N40" s="90">
        <v>3</v>
      </c>
      <c r="O40" s="90">
        <v>4</v>
      </c>
      <c r="P40" s="90">
        <v>1</v>
      </c>
      <c r="Q40" s="90">
        <v>4</v>
      </c>
      <c r="R40" s="90">
        <v>2</v>
      </c>
      <c r="S40" s="90">
        <v>3</v>
      </c>
      <c r="T40" s="80">
        <v>2</v>
      </c>
      <c r="U40" s="87">
        <v>3</v>
      </c>
      <c r="V40" s="86">
        <f t="shared" si="0"/>
        <v>2.7058823529411766</v>
      </c>
      <c r="W40" s="90">
        <v>25</v>
      </c>
    </row>
    <row r="41" spans="1:23" x14ac:dyDescent="0.25">
      <c r="A41" s="67">
        <f>'Candidate Projects'!$A$41</f>
        <v>12</v>
      </c>
      <c r="B41" s="67" t="str">
        <f>'Candidate Projects'!$B$41</f>
        <v>DR-02</v>
      </c>
      <c r="C41" s="68" t="str">
        <f>'Candidate Projects'!$C$41</f>
        <v>Understanding Geotechnical Aspects of Resilience</v>
      </c>
      <c r="D41" s="90">
        <v>2</v>
      </c>
      <c r="E41" s="97">
        <v>3</v>
      </c>
      <c r="F41" s="97">
        <v>4</v>
      </c>
      <c r="G41" s="90">
        <v>2</v>
      </c>
      <c r="H41" s="97">
        <v>2</v>
      </c>
      <c r="I41" s="84">
        <v>0</v>
      </c>
      <c r="J41" s="99">
        <v>4</v>
      </c>
      <c r="K41" s="100"/>
      <c r="L41" s="90">
        <v>5</v>
      </c>
      <c r="M41" s="90">
        <v>3</v>
      </c>
      <c r="N41" s="90">
        <v>3</v>
      </c>
      <c r="O41" s="90">
        <v>3</v>
      </c>
      <c r="P41" s="90">
        <v>4</v>
      </c>
      <c r="Q41" s="90">
        <v>3</v>
      </c>
      <c r="R41" s="90">
        <v>2</v>
      </c>
      <c r="S41" s="90">
        <v>3</v>
      </c>
      <c r="T41" s="80">
        <v>2</v>
      </c>
      <c r="U41" s="80">
        <v>2</v>
      </c>
      <c r="V41" s="86">
        <f t="shared" si="0"/>
        <v>2.7647058823529411</v>
      </c>
      <c r="W41" s="90">
        <v>21</v>
      </c>
    </row>
    <row r="42" spans="1:23" x14ac:dyDescent="0.25">
      <c r="A42" s="67">
        <f>'Candidate Projects'!$A$42</f>
        <v>13</v>
      </c>
      <c r="B42" s="67" t="str">
        <f>'Candidate Projects'!$B$42</f>
        <v>DR-03</v>
      </c>
      <c r="C42" s="68" t="str">
        <f>'Candidate Projects'!$C$42</f>
        <v>Approaches to Improving Tunnel Evacuation</v>
      </c>
      <c r="D42" s="90">
        <v>2</v>
      </c>
      <c r="E42" s="97">
        <v>3</v>
      </c>
      <c r="F42" s="97">
        <v>3</v>
      </c>
      <c r="G42" s="90">
        <v>4</v>
      </c>
      <c r="H42" s="97">
        <v>2</v>
      </c>
      <c r="I42" s="84">
        <v>0</v>
      </c>
      <c r="J42" s="99">
        <v>3</v>
      </c>
      <c r="K42" s="100"/>
      <c r="L42" s="90">
        <v>4</v>
      </c>
      <c r="M42" s="90">
        <v>3</v>
      </c>
      <c r="N42" s="90">
        <v>3</v>
      </c>
      <c r="O42" s="90">
        <v>2</v>
      </c>
      <c r="P42" s="90">
        <v>3</v>
      </c>
      <c r="Q42" s="90">
        <v>4</v>
      </c>
      <c r="R42" s="90">
        <v>1</v>
      </c>
      <c r="S42" s="90">
        <v>2</v>
      </c>
      <c r="T42" s="80">
        <v>2</v>
      </c>
      <c r="U42" s="80">
        <v>2</v>
      </c>
      <c r="V42" s="86">
        <f t="shared" si="0"/>
        <v>2.5294117647058822</v>
      </c>
      <c r="W42" s="90">
        <v>32</v>
      </c>
    </row>
    <row r="43" spans="1:23" x14ac:dyDescent="0.25">
      <c r="A43" s="67">
        <f>'Candidate Projects'!$A$43</f>
        <v>36</v>
      </c>
      <c r="B43" s="67" t="str">
        <f>'Candidate Projects'!$B$43</f>
        <v>PM-02</v>
      </c>
      <c r="C43" s="68" t="str">
        <f>'Candidate Projects'!$C$43</f>
        <v>Building Resiliency through Redundancy</v>
      </c>
      <c r="D43" s="90">
        <v>2</v>
      </c>
      <c r="E43" s="97">
        <v>2</v>
      </c>
      <c r="F43" s="97">
        <v>4</v>
      </c>
      <c r="G43" s="90">
        <v>1</v>
      </c>
      <c r="H43" s="97">
        <v>2</v>
      </c>
      <c r="I43" s="84">
        <v>0</v>
      </c>
      <c r="J43" s="99">
        <v>3</v>
      </c>
      <c r="K43" s="100">
        <v>5</v>
      </c>
      <c r="L43" s="90">
        <v>2</v>
      </c>
      <c r="M43" s="90">
        <v>3</v>
      </c>
      <c r="N43" s="90">
        <v>2</v>
      </c>
      <c r="O43" s="90">
        <v>2</v>
      </c>
      <c r="P43" s="90">
        <v>1</v>
      </c>
      <c r="Q43" s="90">
        <v>4</v>
      </c>
      <c r="R43" s="90">
        <v>2</v>
      </c>
      <c r="S43" s="90">
        <v>2</v>
      </c>
      <c r="T43" s="80">
        <v>1</v>
      </c>
      <c r="U43" s="80">
        <v>3</v>
      </c>
      <c r="V43" s="86">
        <f t="shared" si="0"/>
        <v>2.2777777777777777</v>
      </c>
      <c r="W43" s="90">
        <v>41</v>
      </c>
    </row>
    <row r="44" spans="1:23" x14ac:dyDescent="0.25">
      <c r="A44" s="67">
        <f>'Candidate Projects'!$A$44</f>
        <v>32</v>
      </c>
      <c r="B44" s="67" t="str">
        <f>'Candidate Projects'!$B$44</f>
        <v>HF-02</v>
      </c>
      <c r="C44" s="68" t="str">
        <f>'Candidate Projects'!$C$44</f>
        <v>Generational Shifts: Workforce shaping resilience beyond 2025</v>
      </c>
      <c r="D44" s="90">
        <v>2</v>
      </c>
      <c r="E44" s="97">
        <v>5</v>
      </c>
      <c r="F44" s="97">
        <v>3</v>
      </c>
      <c r="G44" s="90">
        <v>3</v>
      </c>
      <c r="H44" s="97">
        <v>2</v>
      </c>
      <c r="I44" s="84">
        <v>0</v>
      </c>
      <c r="J44" s="99">
        <v>2</v>
      </c>
      <c r="K44" s="100"/>
      <c r="L44" s="90">
        <v>2</v>
      </c>
      <c r="M44" s="90">
        <v>4</v>
      </c>
      <c r="N44" s="90">
        <v>2</v>
      </c>
      <c r="O44" s="90">
        <v>3</v>
      </c>
      <c r="P44" s="90">
        <v>4</v>
      </c>
      <c r="Q44" s="90">
        <v>4</v>
      </c>
      <c r="R44" s="90">
        <v>3</v>
      </c>
      <c r="S44" s="90">
        <v>5</v>
      </c>
      <c r="T44" s="80">
        <v>1</v>
      </c>
      <c r="U44" s="80">
        <v>2</v>
      </c>
      <c r="V44" s="86">
        <f t="shared" si="0"/>
        <v>2.7647058823529411</v>
      </c>
      <c r="W44" s="90">
        <v>21</v>
      </c>
    </row>
    <row r="45" spans="1:23" x14ac:dyDescent="0.25">
      <c r="A45" s="67">
        <f>'Candidate Projects'!$A$45</f>
        <v>26</v>
      </c>
      <c r="B45" s="67" t="str">
        <f>'Candidate Projects'!$B$45</f>
        <v>EM-06</v>
      </c>
      <c r="C45" s="68" t="str">
        <f>'Candidate Projects'!$C$45</f>
        <v>Responding to Freight Rail Oil Incidents</v>
      </c>
      <c r="D45" s="90">
        <v>3</v>
      </c>
      <c r="E45" s="97">
        <v>3</v>
      </c>
      <c r="F45" s="97">
        <v>4</v>
      </c>
      <c r="G45" s="90">
        <v>2</v>
      </c>
      <c r="H45" s="97">
        <v>2</v>
      </c>
      <c r="I45" s="84">
        <v>0</v>
      </c>
      <c r="J45" s="99">
        <v>2</v>
      </c>
      <c r="K45" s="100"/>
      <c r="L45" s="90">
        <v>3</v>
      </c>
      <c r="M45" s="90">
        <v>1</v>
      </c>
      <c r="N45" s="90">
        <v>2</v>
      </c>
      <c r="O45" s="90">
        <v>3</v>
      </c>
      <c r="P45" s="90">
        <v>1</v>
      </c>
      <c r="Q45" s="90">
        <v>4</v>
      </c>
      <c r="R45" s="90">
        <v>1</v>
      </c>
      <c r="S45" s="90">
        <v>3</v>
      </c>
      <c r="T45" s="80">
        <v>1</v>
      </c>
      <c r="U45" s="80">
        <v>4</v>
      </c>
      <c r="V45" s="86">
        <f t="shared" si="0"/>
        <v>2.2941176470588234</v>
      </c>
      <c r="W45" s="90">
        <v>39</v>
      </c>
    </row>
    <row r="46" spans="1:23" x14ac:dyDescent="0.25">
      <c r="A46" s="67">
        <f>'Candidate Projects'!$A$46</f>
        <v>45</v>
      </c>
      <c r="B46" s="67" t="str">
        <f>'Candidate Projects'!$B$46</f>
        <v>CO-04</v>
      </c>
      <c r="C46" s="68" t="str">
        <f>'Candidate Projects'!$C$46</f>
        <v>Resilience Research Program on Labor Trafficking</v>
      </c>
      <c r="D46" s="90">
        <v>2</v>
      </c>
      <c r="E46" s="97">
        <v>2</v>
      </c>
      <c r="F46" s="97">
        <v>4</v>
      </c>
      <c r="G46" s="90">
        <v>1</v>
      </c>
      <c r="H46" s="97">
        <v>1</v>
      </c>
      <c r="I46" s="84">
        <v>0</v>
      </c>
      <c r="J46" s="99">
        <v>2</v>
      </c>
      <c r="K46" s="100"/>
      <c r="L46" s="90">
        <v>3</v>
      </c>
      <c r="M46" s="90">
        <v>1</v>
      </c>
      <c r="N46" s="90">
        <v>2</v>
      </c>
      <c r="O46" s="90">
        <v>1</v>
      </c>
      <c r="P46" s="90">
        <v>1</v>
      </c>
      <c r="Q46" s="90">
        <v>3</v>
      </c>
      <c r="R46" s="90">
        <v>1</v>
      </c>
      <c r="S46" s="90">
        <v>4</v>
      </c>
      <c r="T46" s="80">
        <v>1</v>
      </c>
      <c r="U46" s="80">
        <v>3</v>
      </c>
      <c r="V46" s="86">
        <f t="shared" si="0"/>
        <v>1.8823529411764706</v>
      </c>
      <c r="W46" s="90">
        <v>44</v>
      </c>
    </row>
    <row r="47" spans="1:23" x14ac:dyDescent="0.25">
      <c r="A47" s="67">
        <f>'Candidate Projects'!$A$47</f>
        <v>20</v>
      </c>
      <c r="B47" s="67" t="str">
        <f>'Candidate Projects'!$B$47</f>
        <v>ER-03</v>
      </c>
      <c r="C47" s="68" t="str">
        <f>'Candidate Projects'!$C$47</f>
        <v>Multi-Objective Optimization of Pooled Resources</v>
      </c>
      <c r="D47" s="90">
        <v>4</v>
      </c>
      <c r="E47" s="90">
        <v>2</v>
      </c>
      <c r="F47" s="90">
        <v>3</v>
      </c>
      <c r="G47" s="90">
        <v>3</v>
      </c>
      <c r="H47" s="90">
        <v>1</v>
      </c>
      <c r="I47" s="90">
        <v>0</v>
      </c>
      <c r="J47" s="99">
        <v>3</v>
      </c>
      <c r="L47" s="90">
        <v>3</v>
      </c>
      <c r="M47" s="90">
        <v>2</v>
      </c>
      <c r="N47" s="90">
        <v>2</v>
      </c>
      <c r="O47" s="90">
        <v>4</v>
      </c>
      <c r="P47" s="90">
        <v>5</v>
      </c>
      <c r="Q47" s="90">
        <v>3</v>
      </c>
      <c r="R47" s="90">
        <v>2</v>
      </c>
      <c r="S47" s="90">
        <v>2</v>
      </c>
      <c r="T47" s="80">
        <v>1</v>
      </c>
      <c r="U47" s="80">
        <v>2</v>
      </c>
      <c r="V47" s="86">
        <f t="shared" si="0"/>
        <v>2.4705882352941178</v>
      </c>
      <c r="W47" s="90">
        <v>33</v>
      </c>
    </row>
    <row r="48" spans="1:23" x14ac:dyDescent="0.25">
      <c r="A48" s="68"/>
      <c r="B48" s="68"/>
      <c r="J48" s="99"/>
    </row>
    <row r="49" spans="1:10" x14ac:dyDescent="0.25">
      <c r="E49" s="97"/>
      <c r="F49" s="97"/>
      <c r="H49" s="97"/>
      <c r="I49" s="84"/>
      <c r="J49" s="99"/>
    </row>
    <row r="50" spans="1:10" x14ac:dyDescent="0.25">
      <c r="A50" s="68"/>
      <c r="B50" s="68"/>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activeCell="K14" sqref="K14"/>
    </sheetView>
  </sheetViews>
  <sheetFormatPr defaultRowHeight="15" x14ac:dyDescent="0.25"/>
  <cols>
    <col min="1" max="5" width="7.7109375" customWidth="1"/>
    <col min="6" max="1025" width="8.5703125" customWidth="1"/>
  </cols>
  <sheetData>
    <row r="1" spans="1:5" ht="30" x14ac:dyDescent="0.25">
      <c r="A1" s="102" t="s">
        <v>402</v>
      </c>
      <c r="B1" s="102" t="s">
        <v>295</v>
      </c>
      <c r="C1" s="102"/>
      <c r="D1" s="102" t="s">
        <v>295</v>
      </c>
      <c r="E1" s="102" t="s">
        <v>402</v>
      </c>
    </row>
    <row r="2" spans="1:5" x14ac:dyDescent="0.25">
      <c r="A2" s="41">
        <v>1</v>
      </c>
      <c r="B2" s="41">
        <v>2</v>
      </c>
      <c r="C2" s="41"/>
      <c r="D2" s="41">
        <v>1</v>
      </c>
      <c r="E2" s="41">
        <v>5</v>
      </c>
    </row>
    <row r="3" spans="1:5" x14ac:dyDescent="0.25">
      <c r="A3" s="41">
        <v>2</v>
      </c>
      <c r="B3" s="41">
        <v>5</v>
      </c>
      <c r="C3" s="41"/>
      <c r="D3" s="41">
        <v>2</v>
      </c>
      <c r="E3" s="41">
        <v>1</v>
      </c>
    </row>
    <row r="4" spans="1:5" x14ac:dyDescent="0.25">
      <c r="A4" s="41">
        <v>3</v>
      </c>
      <c r="B4" s="41">
        <v>4</v>
      </c>
      <c r="C4" s="41"/>
      <c r="D4" s="41">
        <v>3</v>
      </c>
      <c r="E4" s="41">
        <v>4</v>
      </c>
    </row>
    <row r="5" spans="1:5" x14ac:dyDescent="0.25">
      <c r="A5" s="41">
        <v>4</v>
      </c>
      <c r="B5" s="41">
        <v>3</v>
      </c>
      <c r="C5" s="41"/>
      <c r="D5" s="41">
        <v>4</v>
      </c>
      <c r="E5" s="41">
        <v>3</v>
      </c>
    </row>
    <row r="6" spans="1:5" x14ac:dyDescent="0.25">
      <c r="A6" s="41">
        <v>5</v>
      </c>
      <c r="B6" s="41">
        <v>1</v>
      </c>
      <c r="C6" s="41"/>
      <c r="D6" s="41">
        <v>5</v>
      </c>
      <c r="E6" s="41">
        <v>2</v>
      </c>
    </row>
    <row r="7" spans="1:5" x14ac:dyDescent="0.25">
      <c r="A7" s="41">
        <v>6</v>
      </c>
      <c r="B7" s="41">
        <v>6</v>
      </c>
      <c r="C7" s="41"/>
      <c r="D7" s="41">
        <v>6</v>
      </c>
      <c r="E7" s="41">
        <v>6</v>
      </c>
    </row>
    <row r="8" spans="1:5" x14ac:dyDescent="0.25">
      <c r="A8" s="41">
        <v>7</v>
      </c>
      <c r="B8" s="41">
        <v>9</v>
      </c>
      <c r="C8" s="41"/>
      <c r="D8" s="41">
        <v>7</v>
      </c>
      <c r="E8" s="41">
        <v>8</v>
      </c>
    </row>
    <row r="9" spans="1:5" x14ac:dyDescent="0.25">
      <c r="A9" s="41">
        <v>8</v>
      </c>
      <c r="B9" s="41">
        <v>7</v>
      </c>
      <c r="C9" s="41"/>
      <c r="D9" s="82">
        <v>8</v>
      </c>
      <c r="E9" s="82">
        <v>13</v>
      </c>
    </row>
    <row r="10" spans="1:5" x14ac:dyDescent="0.25">
      <c r="A10" s="82">
        <v>9</v>
      </c>
      <c r="B10" s="82">
        <v>9</v>
      </c>
      <c r="C10" s="82"/>
      <c r="D10" s="41">
        <v>9</v>
      </c>
      <c r="E10" s="41">
        <v>7</v>
      </c>
    </row>
    <row r="11" spans="1:5" x14ac:dyDescent="0.25">
      <c r="A11" s="41">
        <v>10</v>
      </c>
      <c r="B11" s="70">
        <v>11</v>
      </c>
      <c r="C11" s="70"/>
      <c r="D11" s="82">
        <v>9</v>
      </c>
      <c r="E11" s="82">
        <v>9</v>
      </c>
    </row>
    <row r="12" spans="1:5" x14ac:dyDescent="0.25">
      <c r="A12" s="82">
        <v>11</v>
      </c>
      <c r="B12" s="82">
        <v>16</v>
      </c>
      <c r="C12" s="82"/>
      <c r="D12" s="70">
        <v>11</v>
      </c>
      <c r="E12" s="41">
        <v>10</v>
      </c>
    </row>
    <row r="13" spans="1:5" x14ac:dyDescent="0.25">
      <c r="A13" s="82">
        <v>12</v>
      </c>
      <c r="B13" s="82">
        <v>21</v>
      </c>
      <c r="C13" s="82"/>
      <c r="D13" s="82">
        <v>12</v>
      </c>
      <c r="E13" s="82">
        <v>14</v>
      </c>
    </row>
    <row r="14" spans="1:5" x14ac:dyDescent="0.25">
      <c r="A14" s="82">
        <v>13</v>
      </c>
      <c r="B14" s="82">
        <v>8</v>
      </c>
      <c r="C14" s="82"/>
      <c r="D14" s="41">
        <v>12</v>
      </c>
      <c r="E14" s="41">
        <v>19</v>
      </c>
    </row>
    <row r="15" spans="1:5" x14ac:dyDescent="0.25">
      <c r="A15" s="82">
        <v>14</v>
      </c>
      <c r="B15" s="82">
        <v>12</v>
      </c>
      <c r="C15" s="82"/>
      <c r="D15" s="82">
        <v>14</v>
      </c>
      <c r="E15" s="82">
        <v>15</v>
      </c>
    </row>
    <row r="16" spans="1:5" x14ac:dyDescent="0.25">
      <c r="A16" s="82">
        <v>15</v>
      </c>
      <c r="B16" s="82">
        <v>14</v>
      </c>
      <c r="C16" s="82"/>
      <c r="D16" s="82">
        <v>15</v>
      </c>
      <c r="E16" s="82">
        <v>25</v>
      </c>
    </row>
    <row r="17" spans="1:5" x14ac:dyDescent="0.25">
      <c r="A17" s="41">
        <v>16</v>
      </c>
      <c r="B17" s="70">
        <v>16</v>
      </c>
      <c r="C17" s="70"/>
      <c r="D17" s="82">
        <v>16</v>
      </c>
      <c r="E17" s="82">
        <v>11</v>
      </c>
    </row>
    <row r="18" spans="1:5" x14ac:dyDescent="0.25">
      <c r="A18" s="82">
        <v>17</v>
      </c>
      <c r="B18" s="82">
        <v>19</v>
      </c>
      <c r="C18" s="82"/>
      <c r="D18" s="70">
        <v>16</v>
      </c>
      <c r="E18" s="41">
        <v>16</v>
      </c>
    </row>
    <row r="19" spans="1:5" x14ac:dyDescent="0.25">
      <c r="A19" s="82">
        <v>17</v>
      </c>
      <c r="B19" s="82">
        <v>33</v>
      </c>
      <c r="C19" s="82"/>
      <c r="D19" s="41">
        <v>16</v>
      </c>
      <c r="E19" s="41">
        <v>19</v>
      </c>
    </row>
    <row r="20" spans="1:5" x14ac:dyDescent="0.25">
      <c r="A20" s="41">
        <v>19</v>
      </c>
      <c r="B20" s="41">
        <v>12</v>
      </c>
      <c r="C20" s="41"/>
      <c r="D20" s="82">
        <v>19</v>
      </c>
      <c r="E20" s="82">
        <v>17</v>
      </c>
    </row>
    <row r="21" spans="1:5" x14ac:dyDescent="0.25">
      <c r="A21" s="41">
        <v>19</v>
      </c>
      <c r="B21" s="41">
        <v>25</v>
      </c>
      <c r="C21" s="41"/>
      <c r="D21" s="82">
        <v>19</v>
      </c>
      <c r="E21" s="82">
        <v>19</v>
      </c>
    </row>
    <row r="22" spans="1:5" x14ac:dyDescent="0.25">
      <c r="A22" s="41">
        <v>19</v>
      </c>
      <c r="B22" s="41">
        <v>25</v>
      </c>
      <c r="C22" s="41"/>
      <c r="D22" s="82">
        <v>21</v>
      </c>
      <c r="E22" s="82">
        <v>12</v>
      </c>
    </row>
    <row r="23" spans="1:5" x14ac:dyDescent="0.25">
      <c r="A23" s="41">
        <v>19</v>
      </c>
      <c r="B23" s="41">
        <v>16</v>
      </c>
      <c r="C23" s="41"/>
      <c r="D23" s="41">
        <v>21</v>
      </c>
      <c r="E23" s="41">
        <v>27</v>
      </c>
    </row>
    <row r="24" spans="1:5" x14ac:dyDescent="0.25">
      <c r="A24" s="82">
        <v>19</v>
      </c>
      <c r="B24" s="82">
        <v>25</v>
      </c>
      <c r="C24" s="82"/>
      <c r="D24" s="41">
        <v>21</v>
      </c>
      <c r="E24" s="41">
        <v>28</v>
      </c>
    </row>
    <row r="25" spans="1:5" x14ac:dyDescent="0.25">
      <c r="A25" s="82">
        <v>19</v>
      </c>
      <c r="B25" s="82">
        <v>19</v>
      </c>
      <c r="C25" s="82"/>
      <c r="D25" s="82">
        <v>21</v>
      </c>
      <c r="E25" s="82">
        <v>30</v>
      </c>
    </row>
    <row r="26" spans="1:5" x14ac:dyDescent="0.25">
      <c r="A26" s="82">
        <v>25</v>
      </c>
      <c r="B26" s="82">
        <v>15</v>
      </c>
      <c r="C26" s="82"/>
      <c r="D26" s="41">
        <v>25</v>
      </c>
      <c r="E26" s="41">
        <v>19</v>
      </c>
    </row>
    <row r="27" spans="1:5" x14ac:dyDescent="0.25">
      <c r="A27" s="82">
        <v>25</v>
      </c>
      <c r="B27" s="82">
        <v>39</v>
      </c>
      <c r="C27" s="82"/>
      <c r="D27" s="41">
        <v>25</v>
      </c>
      <c r="E27" s="41">
        <v>19</v>
      </c>
    </row>
    <row r="28" spans="1:5" x14ac:dyDescent="0.25">
      <c r="A28" s="41">
        <v>27</v>
      </c>
      <c r="B28" s="41">
        <v>21</v>
      </c>
      <c r="C28" s="41"/>
      <c r="D28" s="82">
        <v>25</v>
      </c>
      <c r="E28" s="82">
        <v>19</v>
      </c>
    </row>
    <row r="29" spans="1:5" x14ac:dyDescent="0.25">
      <c r="A29" s="41">
        <v>28</v>
      </c>
      <c r="B29" s="41">
        <v>21</v>
      </c>
      <c r="C29" s="41"/>
      <c r="D29" s="41">
        <v>25</v>
      </c>
      <c r="E29" s="41">
        <v>30</v>
      </c>
    </row>
    <row r="30" spans="1:5" x14ac:dyDescent="0.25">
      <c r="A30" s="41">
        <v>29</v>
      </c>
      <c r="B30" s="41">
        <v>37</v>
      </c>
      <c r="C30" s="41"/>
      <c r="D30" s="82">
        <v>25</v>
      </c>
      <c r="E30" s="82">
        <v>33</v>
      </c>
    </row>
    <row r="31" spans="1:5" x14ac:dyDescent="0.25">
      <c r="A31" s="41">
        <v>30</v>
      </c>
      <c r="B31" s="41">
        <v>25</v>
      </c>
      <c r="C31" s="41"/>
      <c r="D31" s="41">
        <v>30</v>
      </c>
      <c r="E31" s="41">
        <v>37</v>
      </c>
    </row>
    <row r="32" spans="1:5" x14ac:dyDescent="0.25">
      <c r="A32" s="41">
        <v>30</v>
      </c>
      <c r="B32" s="70">
        <v>39</v>
      </c>
      <c r="C32" s="70"/>
      <c r="D32" s="82">
        <v>31</v>
      </c>
      <c r="E32" s="82">
        <v>43</v>
      </c>
    </row>
    <row r="33" spans="1:5" x14ac:dyDescent="0.25">
      <c r="A33" s="82">
        <v>30</v>
      </c>
      <c r="B33" s="82">
        <v>21</v>
      </c>
      <c r="C33" s="82"/>
      <c r="D33" s="82">
        <v>32</v>
      </c>
      <c r="E33" s="82">
        <v>36</v>
      </c>
    </row>
    <row r="34" spans="1:5" x14ac:dyDescent="0.25">
      <c r="A34" s="41">
        <v>33</v>
      </c>
      <c r="B34" s="41">
        <v>37</v>
      </c>
      <c r="C34" s="41"/>
      <c r="D34" s="82">
        <v>33</v>
      </c>
      <c r="E34" s="82">
        <v>17</v>
      </c>
    </row>
    <row r="35" spans="1:5" x14ac:dyDescent="0.25">
      <c r="A35" s="82">
        <v>33</v>
      </c>
      <c r="B35" s="82">
        <v>25</v>
      </c>
      <c r="C35" s="82"/>
      <c r="D35" s="41">
        <v>33</v>
      </c>
      <c r="E35" s="41">
        <v>38</v>
      </c>
    </row>
    <row r="36" spans="1:5" x14ac:dyDescent="0.25">
      <c r="A36" s="82">
        <v>35</v>
      </c>
      <c r="B36" s="82">
        <v>41</v>
      </c>
      <c r="C36" s="82"/>
      <c r="D36" s="41">
        <v>33</v>
      </c>
      <c r="E36" s="41">
        <v>40</v>
      </c>
    </row>
    <row r="37" spans="1:5" x14ac:dyDescent="0.25">
      <c r="A37" s="82">
        <v>36</v>
      </c>
      <c r="B37" s="82">
        <v>32</v>
      </c>
      <c r="C37" s="82"/>
      <c r="D37" s="82">
        <v>33</v>
      </c>
      <c r="E37" s="82">
        <v>42</v>
      </c>
    </row>
    <row r="38" spans="1:5" x14ac:dyDescent="0.25">
      <c r="A38" s="41">
        <v>37</v>
      </c>
      <c r="B38" s="41">
        <v>30</v>
      </c>
      <c r="C38" s="41"/>
      <c r="D38" s="41">
        <v>37</v>
      </c>
      <c r="E38" s="41">
        <v>29</v>
      </c>
    </row>
    <row r="39" spans="1:5" x14ac:dyDescent="0.25">
      <c r="A39" s="41">
        <v>38</v>
      </c>
      <c r="B39" s="41">
        <v>33</v>
      </c>
      <c r="C39" s="41"/>
      <c r="D39" s="41">
        <v>37</v>
      </c>
      <c r="E39" s="41">
        <v>33</v>
      </c>
    </row>
    <row r="40" spans="1:5" x14ac:dyDescent="0.25">
      <c r="A40" s="82">
        <v>38</v>
      </c>
      <c r="B40" s="82">
        <v>43</v>
      </c>
      <c r="C40" s="82"/>
      <c r="D40" s="82">
        <v>39</v>
      </c>
      <c r="E40" s="82">
        <v>25</v>
      </c>
    </row>
    <row r="41" spans="1:5" x14ac:dyDescent="0.25">
      <c r="A41" s="41">
        <v>40</v>
      </c>
      <c r="B41" s="41">
        <v>33</v>
      </c>
      <c r="C41" s="41"/>
      <c r="D41" s="70">
        <v>39</v>
      </c>
      <c r="E41" s="41">
        <v>30</v>
      </c>
    </row>
    <row r="42" spans="1:5" x14ac:dyDescent="0.25">
      <c r="A42" s="41">
        <v>41</v>
      </c>
      <c r="B42" s="41">
        <v>46</v>
      </c>
      <c r="C42" s="41"/>
      <c r="D42" s="82">
        <v>41</v>
      </c>
      <c r="E42" s="82">
        <v>35</v>
      </c>
    </row>
    <row r="43" spans="1:5" x14ac:dyDescent="0.25">
      <c r="A43" s="82">
        <v>42</v>
      </c>
      <c r="B43" s="82">
        <v>33</v>
      </c>
      <c r="C43" s="82"/>
      <c r="D43" s="41">
        <v>42</v>
      </c>
      <c r="E43" s="41">
        <v>44</v>
      </c>
    </row>
    <row r="44" spans="1:5" x14ac:dyDescent="0.25">
      <c r="A44" s="82">
        <v>43</v>
      </c>
      <c r="B44" s="82">
        <v>31</v>
      </c>
      <c r="C44" s="82"/>
      <c r="D44" s="82">
        <v>43</v>
      </c>
      <c r="E44" s="82">
        <v>38</v>
      </c>
    </row>
    <row r="45" spans="1:5" x14ac:dyDescent="0.25">
      <c r="A45" s="41">
        <v>44</v>
      </c>
      <c r="B45" s="41">
        <v>42</v>
      </c>
      <c r="C45" s="41"/>
      <c r="D45" s="82">
        <v>44</v>
      </c>
      <c r="E45" s="82">
        <v>45</v>
      </c>
    </row>
    <row r="46" spans="1:5" x14ac:dyDescent="0.25">
      <c r="A46" s="82">
        <v>45</v>
      </c>
      <c r="B46" s="82">
        <v>44</v>
      </c>
      <c r="C46" s="82"/>
      <c r="D46" s="41">
        <v>44</v>
      </c>
      <c r="E46" s="41">
        <v>46</v>
      </c>
    </row>
    <row r="47" spans="1:5" x14ac:dyDescent="0.25">
      <c r="A47" s="41">
        <v>46</v>
      </c>
      <c r="B47" s="41">
        <v>44</v>
      </c>
      <c r="C47" s="41"/>
      <c r="D47" s="41">
        <v>46</v>
      </c>
      <c r="E47" s="41">
        <v>41</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workbookViewId="0">
      <selection activeCell="B8" sqref="B8"/>
    </sheetView>
  </sheetViews>
  <sheetFormatPr defaultRowHeight="15" x14ac:dyDescent="0.25"/>
  <cols>
    <col min="1" max="1" width="8.5703125" customWidth="1"/>
    <col min="2" max="2" width="70.7109375" customWidth="1"/>
    <col min="3" max="9" width="10.7109375" customWidth="1"/>
    <col min="10" max="10" width="8.5703125" customWidth="1"/>
    <col min="11" max="11" width="24.5703125" customWidth="1"/>
    <col min="12" max="1025" width="8.5703125" customWidth="1"/>
  </cols>
  <sheetData>
    <row r="1" spans="1:13" ht="45" x14ac:dyDescent="0.25">
      <c r="A1" s="44" t="s">
        <v>290</v>
      </c>
      <c r="B1" s="103" t="s">
        <v>291</v>
      </c>
      <c r="C1" s="104" t="s">
        <v>403</v>
      </c>
      <c r="D1" s="104" t="s">
        <v>404</v>
      </c>
      <c r="E1" s="104" t="s">
        <v>405</v>
      </c>
      <c r="F1" s="104" t="s">
        <v>406</v>
      </c>
      <c r="G1" s="104" t="s">
        <v>407</v>
      </c>
      <c r="H1" s="104" t="s">
        <v>408</v>
      </c>
      <c r="I1" s="104" t="s">
        <v>409</v>
      </c>
    </row>
    <row r="2" spans="1:13" x14ac:dyDescent="0.25">
      <c r="A2" t="s">
        <v>75</v>
      </c>
      <c r="B2" s="105" t="s">
        <v>297</v>
      </c>
      <c r="C2" s="106"/>
      <c r="D2" s="107"/>
      <c r="E2" s="107"/>
      <c r="F2" s="108"/>
      <c r="G2" s="107"/>
      <c r="H2" s="107"/>
      <c r="I2" s="109"/>
      <c r="K2" s="110" t="s">
        <v>406</v>
      </c>
      <c r="L2">
        <v>12</v>
      </c>
      <c r="M2" s="111">
        <f t="shared" ref="M2:M8" si="0">L2/26</f>
        <v>0.46153846153846156</v>
      </c>
    </row>
    <row r="3" spans="1:13" ht="30" x14ac:dyDescent="0.25">
      <c r="A3" t="s">
        <v>130</v>
      </c>
      <c r="B3" s="112" t="s">
        <v>300</v>
      </c>
      <c r="C3" s="113"/>
      <c r="D3" s="114"/>
      <c r="E3" s="114"/>
      <c r="F3" s="115"/>
      <c r="G3" s="114"/>
      <c r="H3" s="114"/>
      <c r="I3" s="116"/>
      <c r="K3" s="110" t="s">
        <v>410</v>
      </c>
      <c r="L3">
        <v>3</v>
      </c>
      <c r="M3" s="111">
        <f t="shared" si="0"/>
        <v>0.11538461538461539</v>
      </c>
    </row>
    <row r="4" spans="1:13" x14ac:dyDescent="0.25">
      <c r="A4" t="s">
        <v>179</v>
      </c>
      <c r="B4" s="112" t="s">
        <v>303</v>
      </c>
      <c r="C4" s="117"/>
      <c r="D4" s="114"/>
      <c r="E4" s="114"/>
      <c r="F4" s="115"/>
      <c r="G4" s="114"/>
      <c r="H4" s="114"/>
      <c r="I4" s="116"/>
      <c r="K4" s="110" t="s">
        <v>408</v>
      </c>
      <c r="L4">
        <v>2</v>
      </c>
      <c r="M4" s="111">
        <f t="shared" si="0"/>
        <v>7.6923076923076927E-2</v>
      </c>
    </row>
    <row r="5" spans="1:13" x14ac:dyDescent="0.25">
      <c r="A5" t="s">
        <v>46</v>
      </c>
      <c r="B5" s="112" t="s">
        <v>305</v>
      </c>
      <c r="C5" s="117"/>
      <c r="D5" s="114"/>
      <c r="E5" s="114"/>
      <c r="F5" s="115"/>
      <c r="G5" s="114"/>
      <c r="H5" s="114"/>
      <c r="I5" s="116"/>
      <c r="K5" s="110" t="s">
        <v>409</v>
      </c>
      <c r="L5">
        <v>1</v>
      </c>
      <c r="M5" s="111">
        <f t="shared" si="0"/>
        <v>3.8461538461538464E-2</v>
      </c>
    </row>
    <row r="6" spans="1:13" x14ac:dyDescent="0.25">
      <c r="A6" t="s">
        <v>146</v>
      </c>
      <c r="B6" s="112" t="s">
        <v>307</v>
      </c>
      <c r="C6" s="117"/>
      <c r="D6" s="114"/>
      <c r="E6" s="114"/>
      <c r="F6" s="114"/>
      <c r="G6" s="114"/>
      <c r="H6" s="114"/>
      <c r="I6" s="116"/>
      <c r="K6" s="110" t="s">
        <v>404</v>
      </c>
      <c r="L6">
        <v>0</v>
      </c>
      <c r="M6" s="111">
        <f t="shared" si="0"/>
        <v>0</v>
      </c>
    </row>
    <row r="7" spans="1:13" x14ac:dyDescent="0.25">
      <c r="A7" t="s">
        <v>137</v>
      </c>
      <c r="B7" s="112" t="s">
        <v>308</v>
      </c>
      <c r="C7" s="117"/>
      <c r="D7" s="114"/>
      <c r="E7" s="114"/>
      <c r="F7" s="115"/>
      <c r="G7" s="114"/>
      <c r="H7" s="114"/>
      <c r="I7" s="116"/>
      <c r="K7" s="110" t="s">
        <v>405</v>
      </c>
      <c r="L7">
        <v>0</v>
      </c>
      <c r="M7" s="111">
        <f t="shared" si="0"/>
        <v>0</v>
      </c>
    </row>
    <row r="8" spans="1:13" x14ac:dyDescent="0.25">
      <c r="A8" t="s">
        <v>67</v>
      </c>
      <c r="B8" s="112" t="s">
        <v>309</v>
      </c>
      <c r="C8" s="117"/>
      <c r="D8" s="114"/>
      <c r="E8" s="114"/>
      <c r="F8" s="115"/>
      <c r="G8" s="114"/>
      <c r="H8" s="114"/>
      <c r="I8" s="116"/>
      <c r="K8" s="110" t="s">
        <v>407</v>
      </c>
      <c r="L8">
        <v>0</v>
      </c>
      <c r="M8" s="111">
        <f t="shared" si="0"/>
        <v>0</v>
      </c>
    </row>
    <row r="9" spans="1:13" x14ac:dyDescent="0.25">
      <c r="A9" t="s">
        <v>77</v>
      </c>
      <c r="B9" s="112" t="s">
        <v>311</v>
      </c>
      <c r="C9" s="117"/>
      <c r="D9" s="114"/>
      <c r="E9" s="114"/>
      <c r="F9" s="115"/>
      <c r="G9" s="114"/>
      <c r="H9" s="114"/>
      <c r="I9" s="116"/>
      <c r="K9" s="118" t="s">
        <v>333</v>
      </c>
      <c r="L9" s="119">
        <f>SUM(L2:L8)</f>
        <v>18</v>
      </c>
    </row>
    <row r="10" spans="1:13" x14ac:dyDescent="0.25">
      <c r="A10" t="s">
        <v>54</v>
      </c>
      <c r="B10" s="112" t="s">
        <v>313</v>
      </c>
      <c r="C10" s="117"/>
      <c r="D10" s="114"/>
      <c r="E10" s="114"/>
      <c r="F10" s="115"/>
      <c r="G10" s="114"/>
      <c r="H10" s="114"/>
      <c r="I10" s="116"/>
    </row>
    <row r="11" spans="1:13" x14ac:dyDescent="0.25">
      <c r="A11" t="s">
        <v>200</v>
      </c>
      <c r="B11" s="112" t="s">
        <v>315</v>
      </c>
      <c r="C11" s="117"/>
      <c r="D11" s="114"/>
      <c r="E11" s="114"/>
      <c r="F11" s="114"/>
      <c r="G11" s="114"/>
      <c r="H11" s="115"/>
      <c r="I11" s="116"/>
    </row>
    <row r="12" spans="1:13" x14ac:dyDescent="0.25">
      <c r="A12" t="s">
        <v>252</v>
      </c>
      <c r="B12" s="112" t="s">
        <v>276</v>
      </c>
      <c r="C12" s="113"/>
      <c r="D12" s="114"/>
      <c r="E12" s="114"/>
      <c r="F12" s="114"/>
      <c r="G12" s="114"/>
      <c r="H12" s="114"/>
      <c r="I12" s="116"/>
    </row>
    <row r="13" spans="1:13" x14ac:dyDescent="0.25">
      <c r="A13" t="s">
        <v>36</v>
      </c>
      <c r="B13" s="112" t="s">
        <v>319</v>
      </c>
      <c r="C13" s="117"/>
      <c r="D13" s="114"/>
      <c r="E13" s="114"/>
      <c r="F13" s="114"/>
      <c r="G13" s="114"/>
      <c r="H13" s="114"/>
      <c r="I13" s="116"/>
    </row>
    <row r="14" spans="1:13" x14ac:dyDescent="0.25">
      <c r="A14" t="s">
        <v>27</v>
      </c>
      <c r="B14" s="112" t="s">
        <v>322</v>
      </c>
      <c r="C14" s="117"/>
      <c r="D14" s="114"/>
      <c r="E14" s="114"/>
      <c r="F14" s="115"/>
      <c r="G14" s="114"/>
      <c r="H14" s="114"/>
      <c r="I14" s="116"/>
    </row>
    <row r="15" spans="1:13" x14ac:dyDescent="0.25">
      <c r="A15" t="s">
        <v>142</v>
      </c>
      <c r="B15" s="112" t="s">
        <v>325</v>
      </c>
      <c r="C15" s="113"/>
      <c r="D15" s="114"/>
      <c r="E15" s="114"/>
      <c r="F15" s="114"/>
      <c r="G15" s="114"/>
      <c r="H15" s="114"/>
      <c r="I15" s="116"/>
    </row>
    <row r="16" spans="1:13" x14ac:dyDescent="0.25">
      <c r="A16" t="s">
        <v>88</v>
      </c>
      <c r="B16" s="112" t="s">
        <v>278</v>
      </c>
      <c r="C16" s="117"/>
      <c r="D16" s="114"/>
      <c r="E16" s="114"/>
      <c r="F16" s="114"/>
      <c r="G16" s="114"/>
      <c r="H16" s="114"/>
      <c r="I16" s="116"/>
    </row>
    <row r="17" spans="1:9" x14ac:dyDescent="0.25">
      <c r="A17" t="s">
        <v>192</v>
      </c>
      <c r="B17" s="112" t="s">
        <v>328</v>
      </c>
      <c r="C17" s="117"/>
      <c r="D17" s="114"/>
      <c r="E17" s="114"/>
      <c r="F17" s="114"/>
      <c r="G17" s="114"/>
      <c r="H17" s="114"/>
      <c r="I17" s="116"/>
    </row>
    <row r="18" spans="1:9" x14ac:dyDescent="0.25">
      <c r="A18" t="s">
        <v>151</v>
      </c>
      <c r="B18" s="112" t="s">
        <v>330</v>
      </c>
      <c r="C18" s="117"/>
      <c r="D18" s="114"/>
      <c r="E18" s="114"/>
      <c r="F18" s="115"/>
      <c r="G18" s="114"/>
      <c r="H18" s="114"/>
      <c r="I18" s="116"/>
    </row>
    <row r="19" spans="1:9" x14ac:dyDescent="0.25">
      <c r="A19" t="s">
        <v>255</v>
      </c>
      <c r="B19" s="112" t="s">
        <v>332</v>
      </c>
      <c r="C19" s="117"/>
      <c r="D19" s="114"/>
      <c r="E19" s="114"/>
      <c r="F19" s="114"/>
      <c r="G19" s="114"/>
      <c r="H19" s="114"/>
      <c r="I19" s="116"/>
    </row>
    <row r="20" spans="1:9" x14ac:dyDescent="0.25">
      <c r="A20" t="s">
        <v>266</v>
      </c>
      <c r="B20" s="112" t="s">
        <v>334</v>
      </c>
      <c r="C20" s="117"/>
      <c r="D20" s="114"/>
      <c r="E20" s="114"/>
      <c r="F20" s="114"/>
      <c r="G20" s="114"/>
      <c r="H20" s="114"/>
      <c r="I20" s="116"/>
    </row>
    <row r="21" spans="1:9" x14ac:dyDescent="0.25">
      <c r="A21" t="s">
        <v>273</v>
      </c>
      <c r="B21" s="112" t="s">
        <v>335</v>
      </c>
      <c r="C21" s="117"/>
      <c r="D21" s="114"/>
      <c r="E21" s="114"/>
      <c r="F21" s="114"/>
      <c r="G21" s="114"/>
      <c r="H21" s="115"/>
      <c r="I21" s="116"/>
    </row>
    <row r="22" spans="1:9" x14ac:dyDescent="0.25">
      <c r="A22" t="s">
        <v>105</v>
      </c>
      <c r="B22" s="112" t="s">
        <v>336</v>
      </c>
      <c r="C22" s="117"/>
      <c r="D22" s="114"/>
      <c r="E22" s="114"/>
      <c r="F22" s="114"/>
      <c r="G22" s="114"/>
      <c r="H22" s="114"/>
      <c r="I22" s="116"/>
    </row>
    <row r="23" spans="1:9" x14ac:dyDescent="0.25">
      <c r="A23" t="s">
        <v>101</v>
      </c>
      <c r="B23" s="112" t="s">
        <v>338</v>
      </c>
      <c r="C23" s="117"/>
      <c r="D23" s="114"/>
      <c r="E23" s="114"/>
      <c r="F23" s="115"/>
      <c r="G23" s="114"/>
      <c r="H23" s="114"/>
      <c r="I23" s="116"/>
    </row>
    <row r="24" spans="1:9" x14ac:dyDescent="0.25">
      <c r="A24" t="s">
        <v>114</v>
      </c>
      <c r="B24" s="112" t="s">
        <v>339</v>
      </c>
      <c r="C24" s="117"/>
      <c r="D24" s="114"/>
      <c r="E24" s="114"/>
      <c r="F24" s="114"/>
      <c r="G24" s="114"/>
      <c r="H24" s="114"/>
      <c r="I24" s="116"/>
    </row>
    <row r="25" spans="1:9" x14ac:dyDescent="0.25">
      <c r="A25" t="s">
        <v>34</v>
      </c>
      <c r="B25" s="112" t="s">
        <v>340</v>
      </c>
      <c r="C25" s="117"/>
      <c r="D25" s="114"/>
      <c r="E25" s="114"/>
      <c r="F25" s="115"/>
      <c r="G25" s="114"/>
      <c r="H25" s="114"/>
      <c r="I25" s="116"/>
    </row>
    <row r="26" spans="1:9" x14ac:dyDescent="0.25">
      <c r="A26" t="s">
        <v>99</v>
      </c>
      <c r="B26" s="112" t="s">
        <v>342</v>
      </c>
      <c r="C26" s="117"/>
      <c r="D26" s="114"/>
      <c r="E26" s="114"/>
      <c r="F26" s="114"/>
      <c r="G26" s="114"/>
      <c r="H26" s="114"/>
      <c r="I26" s="116"/>
    </row>
    <row r="27" spans="1:9" x14ac:dyDescent="0.25">
      <c r="A27" t="s">
        <v>158</v>
      </c>
      <c r="B27" s="112" t="s">
        <v>343</v>
      </c>
      <c r="C27" s="120"/>
      <c r="D27" s="121"/>
      <c r="E27" s="121"/>
      <c r="F27" s="121"/>
      <c r="G27" s="121"/>
      <c r="H27" s="121"/>
      <c r="I27" s="122"/>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C19" zoomScaleNormal="100" workbookViewId="0">
      <selection activeCell="H16" sqref="H16"/>
    </sheetView>
  </sheetViews>
  <sheetFormatPr defaultRowHeight="15" x14ac:dyDescent="0.25"/>
  <cols>
    <col min="1" max="1" width="11.5703125" customWidth="1"/>
    <col min="2" max="2" width="30" customWidth="1"/>
    <col min="3" max="3" width="45.42578125" customWidth="1"/>
    <col min="4" max="4" width="21.5703125" customWidth="1"/>
    <col min="5" max="5" width="33" customWidth="1"/>
    <col min="6" max="7" width="8.5703125" customWidth="1"/>
    <col min="8" max="8" width="27.5703125" customWidth="1"/>
    <col min="9" max="1025" width="8.5703125" customWidth="1"/>
  </cols>
  <sheetData>
    <row r="1" spans="1:10" x14ac:dyDescent="0.25">
      <c r="A1" s="44" t="s">
        <v>411</v>
      </c>
      <c r="B1" s="44" t="s">
        <v>412</v>
      </c>
      <c r="C1" s="44" t="s">
        <v>413</v>
      </c>
      <c r="D1" s="44" t="s">
        <v>414</v>
      </c>
      <c r="E1" s="44" t="s">
        <v>415</v>
      </c>
      <c r="H1" s="44" t="s">
        <v>416</v>
      </c>
    </row>
    <row r="2" spans="1:10" x14ac:dyDescent="0.25">
      <c r="A2" s="89" t="s">
        <v>363</v>
      </c>
      <c r="B2" t="s">
        <v>417</v>
      </c>
      <c r="C2" t="s">
        <v>418</v>
      </c>
      <c r="D2" s="68" t="s">
        <v>419</v>
      </c>
      <c r="H2" t="s">
        <v>420</v>
      </c>
      <c r="I2">
        <v>18</v>
      </c>
      <c r="J2" s="111">
        <f t="shared" ref="J2:J7" si="0">I2/$I$7</f>
        <v>0.52941176470588236</v>
      </c>
    </row>
    <row r="3" spans="1:10" x14ac:dyDescent="0.25">
      <c r="A3" s="89" t="s">
        <v>364</v>
      </c>
      <c r="B3" t="s">
        <v>421</v>
      </c>
      <c r="C3" t="s">
        <v>422</v>
      </c>
      <c r="D3" s="68" t="s">
        <v>423</v>
      </c>
      <c r="H3" t="s">
        <v>424</v>
      </c>
      <c r="I3">
        <v>6</v>
      </c>
      <c r="J3" s="111">
        <f t="shared" si="0"/>
        <v>0.17647058823529413</v>
      </c>
    </row>
    <row r="4" spans="1:10" x14ac:dyDescent="0.25">
      <c r="A4" s="89" t="s">
        <v>365</v>
      </c>
      <c r="B4" t="s">
        <v>425</v>
      </c>
      <c r="C4" t="s">
        <v>426</v>
      </c>
      <c r="D4" s="68" t="s">
        <v>423</v>
      </c>
      <c r="H4" t="s">
        <v>427</v>
      </c>
      <c r="I4">
        <v>7</v>
      </c>
      <c r="J4" s="111">
        <f t="shared" si="0"/>
        <v>0.20588235294117646</v>
      </c>
    </row>
    <row r="5" spans="1:10" ht="15" customHeight="1" x14ac:dyDescent="0.25">
      <c r="A5" s="89" t="s">
        <v>366</v>
      </c>
      <c r="B5" t="s">
        <v>428</v>
      </c>
      <c r="C5" s="123" t="s">
        <v>429</v>
      </c>
      <c r="D5" s="68" t="s">
        <v>419</v>
      </c>
      <c r="H5" t="s">
        <v>430</v>
      </c>
      <c r="I5">
        <v>2</v>
      </c>
      <c r="J5" s="111">
        <f t="shared" si="0"/>
        <v>5.8823529411764705E-2</v>
      </c>
    </row>
    <row r="6" spans="1:10" x14ac:dyDescent="0.25">
      <c r="A6" s="89" t="s">
        <v>367</v>
      </c>
      <c r="B6" t="s">
        <v>431</v>
      </c>
      <c r="C6" t="s">
        <v>432</v>
      </c>
      <c r="D6" s="68" t="s">
        <v>423</v>
      </c>
      <c r="H6" t="s">
        <v>433</v>
      </c>
      <c r="I6">
        <v>1</v>
      </c>
      <c r="J6" s="111">
        <f t="shared" si="0"/>
        <v>2.9411764705882353E-2</v>
      </c>
    </row>
    <row r="7" spans="1:10" x14ac:dyDescent="0.25">
      <c r="A7" s="89" t="s">
        <v>368</v>
      </c>
      <c r="B7" t="s">
        <v>434</v>
      </c>
      <c r="C7" t="s">
        <v>435</v>
      </c>
      <c r="D7" s="68" t="s">
        <v>423</v>
      </c>
      <c r="E7" t="s">
        <v>436</v>
      </c>
      <c r="H7" s="119" t="s">
        <v>333</v>
      </c>
      <c r="I7" s="119">
        <f>SUM(I2:I6)</f>
        <v>34</v>
      </c>
      <c r="J7" s="111">
        <f t="shared" si="0"/>
        <v>1</v>
      </c>
    </row>
    <row r="8" spans="1:10" x14ac:dyDescent="0.25">
      <c r="A8" s="89" t="s">
        <v>369</v>
      </c>
      <c r="B8" t="s">
        <v>437</v>
      </c>
      <c r="C8" t="s">
        <v>438</v>
      </c>
      <c r="D8" s="68" t="s">
        <v>423</v>
      </c>
    </row>
    <row r="9" spans="1:10" x14ac:dyDescent="0.25">
      <c r="A9" s="89" t="s">
        <v>370</v>
      </c>
      <c r="B9" t="s">
        <v>439</v>
      </c>
      <c r="C9" t="s">
        <v>440</v>
      </c>
      <c r="D9" s="68" t="s">
        <v>441</v>
      </c>
      <c r="H9" s="119" t="s">
        <v>442</v>
      </c>
    </row>
    <row r="10" spans="1:10" x14ac:dyDescent="0.25">
      <c r="A10" s="89" t="s">
        <v>371</v>
      </c>
      <c r="B10" t="s">
        <v>443</v>
      </c>
      <c r="C10" t="s">
        <v>444</v>
      </c>
      <c r="D10" s="68" t="s">
        <v>419</v>
      </c>
      <c r="H10" s="124" t="s">
        <v>423</v>
      </c>
      <c r="I10">
        <v>15</v>
      </c>
      <c r="J10" s="111">
        <f>I10/$I$14</f>
        <v>0.44117647058823528</v>
      </c>
    </row>
    <row r="11" spans="1:10" x14ac:dyDescent="0.25">
      <c r="A11" s="89" t="s">
        <v>372</v>
      </c>
      <c r="B11" t="s">
        <v>445</v>
      </c>
      <c r="C11" t="s">
        <v>446</v>
      </c>
      <c r="D11" s="68" t="s">
        <v>419</v>
      </c>
      <c r="H11" s="124" t="s">
        <v>447</v>
      </c>
      <c r="I11">
        <v>9</v>
      </c>
      <c r="J11" s="111">
        <f>I11/$I$14</f>
        <v>0.26470588235294118</v>
      </c>
    </row>
    <row r="12" spans="1:10" x14ac:dyDescent="0.25">
      <c r="A12" s="89" t="s">
        <v>373</v>
      </c>
      <c r="B12" t="s">
        <v>448</v>
      </c>
      <c r="C12" t="s">
        <v>449</v>
      </c>
      <c r="D12" s="68" t="s">
        <v>419</v>
      </c>
      <c r="H12" s="124" t="s">
        <v>450</v>
      </c>
      <c r="I12">
        <v>6</v>
      </c>
      <c r="J12" s="111">
        <f>I12/$I$14</f>
        <v>0.17647058823529413</v>
      </c>
    </row>
    <row r="13" spans="1:10" x14ac:dyDescent="0.25">
      <c r="A13" s="89" t="s">
        <v>374</v>
      </c>
      <c r="B13" t="s">
        <v>451</v>
      </c>
      <c r="C13" t="s">
        <v>452</v>
      </c>
      <c r="D13" s="68" t="s">
        <v>423</v>
      </c>
      <c r="H13" s="124" t="s">
        <v>453</v>
      </c>
      <c r="I13">
        <v>4</v>
      </c>
      <c r="J13" s="111">
        <f>I13/$I$14</f>
        <v>0.11764705882352941</v>
      </c>
    </row>
    <row r="14" spans="1:10" x14ac:dyDescent="0.25">
      <c r="A14" s="89" t="s">
        <v>375</v>
      </c>
      <c r="B14" t="s">
        <v>454</v>
      </c>
      <c r="C14" t="s">
        <v>455</v>
      </c>
      <c r="D14" s="68" t="s">
        <v>456</v>
      </c>
      <c r="H14" s="125" t="s">
        <v>333</v>
      </c>
      <c r="I14" s="119">
        <f>SUM(I10:I13)</f>
        <v>34</v>
      </c>
      <c r="J14" s="111">
        <f>I14/$I$14</f>
        <v>1</v>
      </c>
    </row>
    <row r="15" spans="1:10" x14ac:dyDescent="0.25">
      <c r="A15" s="89" t="s">
        <v>376</v>
      </c>
      <c r="B15" t="s">
        <v>457</v>
      </c>
      <c r="C15" t="s">
        <v>458</v>
      </c>
      <c r="D15" s="68" t="s">
        <v>423</v>
      </c>
    </row>
    <row r="16" spans="1:10" x14ac:dyDescent="0.25">
      <c r="A16" s="89" t="s">
        <v>377</v>
      </c>
      <c r="B16" t="s">
        <v>459</v>
      </c>
      <c r="C16" t="s">
        <v>460</v>
      </c>
      <c r="D16" s="68" t="s">
        <v>419</v>
      </c>
    </row>
    <row r="17" spans="1:5" x14ac:dyDescent="0.25">
      <c r="A17" s="89" t="s">
        <v>378</v>
      </c>
      <c r="B17" t="s">
        <v>461</v>
      </c>
      <c r="C17" t="s">
        <v>462</v>
      </c>
      <c r="D17" s="68" t="s">
        <v>456</v>
      </c>
      <c r="E17" t="s">
        <v>463</v>
      </c>
    </row>
    <row r="18" spans="1:5" x14ac:dyDescent="0.25">
      <c r="A18" s="89" t="s">
        <v>379</v>
      </c>
      <c r="B18" t="s">
        <v>464</v>
      </c>
      <c r="C18" t="s">
        <v>432</v>
      </c>
      <c r="D18" s="68" t="s">
        <v>456</v>
      </c>
    </row>
    <row r="19" spans="1:5" x14ac:dyDescent="0.25">
      <c r="A19" s="89" t="s">
        <v>380</v>
      </c>
      <c r="B19" t="s">
        <v>465</v>
      </c>
      <c r="C19" t="s">
        <v>466</v>
      </c>
      <c r="D19" s="68" t="s">
        <v>456</v>
      </c>
    </row>
    <row r="20" spans="1:5" x14ac:dyDescent="0.25">
      <c r="A20" s="89" t="s">
        <v>381</v>
      </c>
      <c r="B20" t="s">
        <v>467</v>
      </c>
      <c r="C20" t="s">
        <v>468</v>
      </c>
      <c r="D20" s="68" t="s">
        <v>419</v>
      </c>
    </row>
    <row r="21" spans="1:5" x14ac:dyDescent="0.25">
      <c r="A21" s="89" t="s">
        <v>382</v>
      </c>
      <c r="B21" t="s">
        <v>469</v>
      </c>
      <c r="C21" t="s">
        <v>438</v>
      </c>
      <c r="D21" s="68" t="s">
        <v>423</v>
      </c>
    </row>
    <row r="22" spans="1:5" x14ac:dyDescent="0.25">
      <c r="A22" s="89" t="s">
        <v>383</v>
      </c>
      <c r="B22" t="s">
        <v>470</v>
      </c>
      <c r="C22" t="s">
        <v>471</v>
      </c>
      <c r="D22" s="68" t="s">
        <v>419</v>
      </c>
    </row>
    <row r="23" spans="1:5" x14ac:dyDescent="0.25">
      <c r="A23" s="89" t="s">
        <v>384</v>
      </c>
      <c r="B23" t="s">
        <v>472</v>
      </c>
      <c r="C23" t="s">
        <v>473</v>
      </c>
      <c r="D23" s="68" t="s">
        <v>456</v>
      </c>
    </row>
    <row r="24" spans="1:5" x14ac:dyDescent="0.25">
      <c r="A24" s="89" t="s">
        <v>385</v>
      </c>
      <c r="B24" t="s">
        <v>474</v>
      </c>
      <c r="C24" t="s">
        <v>475</v>
      </c>
      <c r="D24" s="68" t="s">
        <v>441</v>
      </c>
    </row>
    <row r="25" spans="1:5" x14ac:dyDescent="0.25">
      <c r="A25" s="89" t="s">
        <v>386</v>
      </c>
      <c r="B25" t="s">
        <v>476</v>
      </c>
      <c r="C25" t="s">
        <v>477</v>
      </c>
      <c r="D25" s="68" t="s">
        <v>423</v>
      </c>
    </row>
    <row r="26" spans="1:5" x14ac:dyDescent="0.25">
      <c r="A26" s="89" t="s">
        <v>387</v>
      </c>
      <c r="B26" t="s">
        <v>478</v>
      </c>
      <c r="C26" t="s">
        <v>479</v>
      </c>
      <c r="D26" s="68" t="s">
        <v>423</v>
      </c>
    </row>
    <row r="27" spans="1:5" x14ac:dyDescent="0.25">
      <c r="A27" s="89" t="s">
        <v>388</v>
      </c>
      <c r="B27" t="s">
        <v>480</v>
      </c>
      <c r="C27" t="s">
        <v>481</v>
      </c>
      <c r="D27" s="68" t="s">
        <v>423</v>
      </c>
    </row>
    <row r="28" spans="1:5" x14ac:dyDescent="0.25">
      <c r="A28" s="89" t="s">
        <v>389</v>
      </c>
      <c r="B28" t="s">
        <v>482</v>
      </c>
      <c r="C28" t="s">
        <v>483</v>
      </c>
      <c r="D28" s="68" t="s">
        <v>423</v>
      </c>
    </row>
    <row r="29" spans="1:5" x14ac:dyDescent="0.25">
      <c r="A29" s="89" t="s">
        <v>390</v>
      </c>
      <c r="B29" t="s">
        <v>484</v>
      </c>
      <c r="C29" t="s">
        <v>485</v>
      </c>
      <c r="D29" t="s">
        <v>441</v>
      </c>
    </row>
    <row r="30" spans="1:5" x14ac:dyDescent="0.25">
      <c r="A30" s="89" t="s">
        <v>391</v>
      </c>
      <c r="B30" t="s">
        <v>486</v>
      </c>
      <c r="C30" t="s">
        <v>433</v>
      </c>
      <c r="D30" s="68" t="s">
        <v>456</v>
      </c>
    </row>
    <row r="31" spans="1:5" x14ac:dyDescent="0.25">
      <c r="A31" s="89" t="s">
        <v>392</v>
      </c>
      <c r="B31" t="s">
        <v>487</v>
      </c>
      <c r="C31" t="s">
        <v>475</v>
      </c>
      <c r="D31" s="68" t="s">
        <v>419</v>
      </c>
    </row>
    <row r="32" spans="1:5" x14ac:dyDescent="0.25">
      <c r="A32" s="89" t="s">
        <v>393</v>
      </c>
      <c r="B32" t="s">
        <v>488</v>
      </c>
      <c r="C32" t="s">
        <v>489</v>
      </c>
      <c r="D32" s="68" t="s">
        <v>423</v>
      </c>
    </row>
    <row r="33" spans="1:4" x14ac:dyDescent="0.25">
      <c r="A33" s="89" t="s">
        <v>394</v>
      </c>
      <c r="B33" t="s">
        <v>490</v>
      </c>
      <c r="C33" t="s">
        <v>475</v>
      </c>
      <c r="D33" t="s">
        <v>419</v>
      </c>
    </row>
    <row r="34" spans="1:4" x14ac:dyDescent="0.25">
      <c r="A34" s="89" t="s">
        <v>395</v>
      </c>
      <c r="B34" t="s">
        <v>491</v>
      </c>
      <c r="C34" t="s">
        <v>492</v>
      </c>
      <c r="D34" t="s">
        <v>423</v>
      </c>
    </row>
    <row r="35" spans="1:4" x14ac:dyDescent="0.25">
      <c r="A35" s="89" t="s">
        <v>396</v>
      </c>
      <c r="B35" t="s">
        <v>493</v>
      </c>
      <c r="C35" t="s">
        <v>494</v>
      </c>
      <c r="D35" t="s">
        <v>423</v>
      </c>
    </row>
  </sheetData>
  <dataValidations count="1">
    <dataValidation type="list" allowBlank="1" showInputMessage="1" showErrorMessage="1" sqref="D2:D28 D30:D32">
      <formula1>Affiliation</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9"/>
  <sheetViews>
    <sheetView zoomScaleNormal="100" workbookViewId="0">
      <selection activeCell="G35" sqref="G35"/>
    </sheetView>
  </sheetViews>
  <sheetFormatPr defaultRowHeight="15" x14ac:dyDescent="0.25"/>
  <cols>
    <col min="1" max="2" width="9.140625" style="126" customWidth="1"/>
    <col min="3" max="3" width="67.42578125" style="126" customWidth="1"/>
    <col min="4" max="4" width="9.140625" style="126" customWidth="1"/>
    <col min="5" max="5" width="9.140625" style="127" customWidth="1"/>
    <col min="6" max="1025" width="9.140625" style="126" customWidth="1"/>
  </cols>
  <sheetData>
    <row r="1" spans="1:5" x14ac:dyDescent="0.25">
      <c r="A1" s="128" t="s">
        <v>289</v>
      </c>
      <c r="B1" s="128" t="s">
        <v>290</v>
      </c>
      <c r="C1" s="128" t="s">
        <v>291</v>
      </c>
      <c r="D1" s="128" t="s">
        <v>495</v>
      </c>
      <c r="E1" s="128" t="s">
        <v>293</v>
      </c>
    </row>
    <row r="2" spans="1:5" x14ac:dyDescent="0.25">
      <c r="A2" s="129">
        <v>1</v>
      </c>
      <c r="B2" s="130" t="s">
        <v>46</v>
      </c>
      <c r="C2" s="131" t="s">
        <v>305</v>
      </c>
      <c r="D2" s="132">
        <v>2</v>
      </c>
      <c r="E2" s="127">
        <f t="shared" ref="E2:E47" si="0">IF(QUOTIENT(D2,9)+1=1,5,(IF(QUOTIENT(D2,9)+1=2,4,(IF(QUOTIENT(D2,9)+1=3,3,(IF(QUOTIENT(D2,9)+1=4,2,1)))))))</f>
        <v>5</v>
      </c>
    </row>
    <row r="3" spans="1:5" x14ac:dyDescent="0.25">
      <c r="A3" s="129">
        <v>2</v>
      </c>
      <c r="B3" s="130" t="s">
        <v>67</v>
      </c>
      <c r="C3" s="131" t="s">
        <v>309</v>
      </c>
      <c r="D3" s="132">
        <v>11</v>
      </c>
      <c r="E3" s="127">
        <f t="shared" si="0"/>
        <v>4</v>
      </c>
    </row>
    <row r="4" spans="1:5" x14ac:dyDescent="0.25">
      <c r="A4" s="129">
        <v>3</v>
      </c>
      <c r="B4" s="130" t="s">
        <v>146</v>
      </c>
      <c r="C4" s="131" t="s">
        <v>496</v>
      </c>
      <c r="D4" s="132">
        <v>1</v>
      </c>
      <c r="E4" s="127">
        <f t="shared" si="0"/>
        <v>5</v>
      </c>
    </row>
    <row r="5" spans="1:5" x14ac:dyDescent="0.25">
      <c r="A5" s="129">
        <v>4</v>
      </c>
      <c r="B5" s="130" t="s">
        <v>192</v>
      </c>
      <c r="C5" s="131" t="s">
        <v>328</v>
      </c>
      <c r="D5" s="132">
        <v>3</v>
      </c>
      <c r="E5" s="127">
        <f t="shared" si="0"/>
        <v>5</v>
      </c>
    </row>
    <row r="6" spans="1:5" x14ac:dyDescent="0.25">
      <c r="A6" s="129">
        <v>5</v>
      </c>
      <c r="B6" s="130" t="s">
        <v>82</v>
      </c>
      <c r="C6" s="131" t="s">
        <v>347</v>
      </c>
      <c r="D6" s="132">
        <v>41</v>
      </c>
      <c r="E6" s="127">
        <f t="shared" si="0"/>
        <v>1</v>
      </c>
    </row>
    <row r="7" spans="1:5" x14ac:dyDescent="0.25">
      <c r="A7" s="129">
        <v>6</v>
      </c>
      <c r="B7" s="130" t="s">
        <v>200</v>
      </c>
      <c r="C7" s="131" t="s">
        <v>315</v>
      </c>
      <c r="D7" s="132">
        <v>18</v>
      </c>
      <c r="E7" s="127">
        <f t="shared" si="0"/>
        <v>3</v>
      </c>
    </row>
    <row r="8" spans="1:5" x14ac:dyDescent="0.25">
      <c r="A8" s="129">
        <v>7</v>
      </c>
      <c r="B8" s="130" t="s">
        <v>235</v>
      </c>
      <c r="C8" s="131" t="s">
        <v>345</v>
      </c>
      <c r="D8" s="132">
        <v>19</v>
      </c>
      <c r="E8" s="127">
        <f t="shared" si="0"/>
        <v>3</v>
      </c>
    </row>
    <row r="9" spans="1:5" x14ac:dyDescent="0.25">
      <c r="A9" s="129">
        <v>8</v>
      </c>
      <c r="B9" s="130" t="s">
        <v>266</v>
      </c>
      <c r="C9" s="131" t="s">
        <v>334</v>
      </c>
      <c r="D9" s="132">
        <v>15</v>
      </c>
      <c r="E9" s="127">
        <f t="shared" si="0"/>
        <v>4</v>
      </c>
    </row>
    <row r="10" spans="1:5" x14ac:dyDescent="0.25">
      <c r="A10" s="129">
        <v>9</v>
      </c>
      <c r="B10" s="130" t="s">
        <v>273</v>
      </c>
      <c r="C10" s="131" t="s">
        <v>335</v>
      </c>
      <c r="D10" s="132">
        <v>23</v>
      </c>
      <c r="E10" s="127">
        <f t="shared" si="0"/>
        <v>3</v>
      </c>
    </row>
    <row r="11" spans="1:5" x14ac:dyDescent="0.25">
      <c r="A11" s="129">
        <v>10</v>
      </c>
      <c r="B11" s="130" t="s">
        <v>350</v>
      </c>
      <c r="C11" s="131" t="s">
        <v>351</v>
      </c>
      <c r="D11" s="132">
        <v>38</v>
      </c>
      <c r="E11" s="127">
        <f t="shared" si="0"/>
        <v>1</v>
      </c>
    </row>
    <row r="12" spans="1:5" x14ac:dyDescent="0.25">
      <c r="A12" s="129">
        <v>11</v>
      </c>
      <c r="B12" s="130" t="s">
        <v>77</v>
      </c>
      <c r="C12" s="131" t="s">
        <v>497</v>
      </c>
      <c r="D12" s="132">
        <v>24</v>
      </c>
      <c r="E12" s="127">
        <f t="shared" si="0"/>
        <v>3</v>
      </c>
    </row>
    <row r="13" spans="1:5" x14ac:dyDescent="0.25">
      <c r="A13" s="129">
        <v>12</v>
      </c>
      <c r="B13" s="130" t="s">
        <v>95</v>
      </c>
      <c r="C13" s="131" t="s">
        <v>357</v>
      </c>
      <c r="D13" s="132">
        <v>36</v>
      </c>
      <c r="E13" s="127">
        <f t="shared" si="0"/>
        <v>1</v>
      </c>
    </row>
    <row r="14" spans="1:5" x14ac:dyDescent="0.25">
      <c r="A14" s="129">
        <v>13</v>
      </c>
      <c r="B14" s="130" t="s">
        <v>109</v>
      </c>
      <c r="C14" s="131" t="s">
        <v>358</v>
      </c>
      <c r="D14" s="132">
        <v>45</v>
      </c>
      <c r="E14" s="127">
        <f t="shared" si="0"/>
        <v>1</v>
      </c>
    </row>
    <row r="15" spans="1:5" x14ac:dyDescent="0.25">
      <c r="A15" s="129">
        <v>14</v>
      </c>
      <c r="B15" s="130" t="s">
        <v>179</v>
      </c>
      <c r="C15" s="131" t="s">
        <v>303</v>
      </c>
      <c r="D15" s="132">
        <v>4</v>
      </c>
      <c r="E15" s="127">
        <f t="shared" si="0"/>
        <v>5</v>
      </c>
    </row>
    <row r="16" spans="1:5" x14ac:dyDescent="0.25">
      <c r="A16" s="129">
        <v>15</v>
      </c>
      <c r="B16" s="130" t="s">
        <v>75</v>
      </c>
      <c r="C16" s="131" t="s">
        <v>297</v>
      </c>
      <c r="D16" s="132">
        <v>5</v>
      </c>
      <c r="E16" s="127">
        <f t="shared" si="0"/>
        <v>5</v>
      </c>
    </row>
    <row r="17" spans="1:5" x14ac:dyDescent="0.25">
      <c r="A17" s="129">
        <v>16</v>
      </c>
      <c r="B17" s="130" t="s">
        <v>263</v>
      </c>
      <c r="C17" s="131" t="s">
        <v>344</v>
      </c>
      <c r="D17" s="132">
        <v>25</v>
      </c>
      <c r="E17" s="127">
        <f t="shared" si="0"/>
        <v>3</v>
      </c>
    </row>
    <row r="18" spans="1:5" x14ac:dyDescent="0.25">
      <c r="A18" s="129">
        <v>17</v>
      </c>
      <c r="B18" s="130" t="s">
        <v>280</v>
      </c>
      <c r="C18" s="131" t="s">
        <v>346</v>
      </c>
      <c r="D18" s="132">
        <v>20</v>
      </c>
      <c r="E18" s="127">
        <f t="shared" si="0"/>
        <v>3</v>
      </c>
    </row>
    <row r="19" spans="1:5" x14ac:dyDescent="0.25">
      <c r="A19" s="129">
        <v>18</v>
      </c>
      <c r="B19" s="130" t="s">
        <v>69</v>
      </c>
      <c r="C19" s="131" t="s">
        <v>348</v>
      </c>
      <c r="D19" s="132">
        <v>37</v>
      </c>
      <c r="E19" s="127">
        <f t="shared" si="0"/>
        <v>1</v>
      </c>
    </row>
    <row r="20" spans="1:5" x14ac:dyDescent="0.25">
      <c r="A20" s="129">
        <v>19</v>
      </c>
      <c r="B20" s="130" t="s">
        <v>130</v>
      </c>
      <c r="C20" s="131" t="s">
        <v>498</v>
      </c>
      <c r="D20" s="132">
        <v>12</v>
      </c>
      <c r="E20" s="127">
        <f t="shared" si="0"/>
        <v>4</v>
      </c>
    </row>
    <row r="21" spans="1:5" x14ac:dyDescent="0.25">
      <c r="A21" s="129">
        <v>20</v>
      </c>
      <c r="B21" s="130" t="s">
        <v>173</v>
      </c>
      <c r="C21" s="131" t="s">
        <v>361</v>
      </c>
      <c r="D21" s="132">
        <v>43</v>
      </c>
      <c r="E21" s="127">
        <f t="shared" si="0"/>
        <v>1</v>
      </c>
    </row>
    <row r="22" spans="1:5" x14ac:dyDescent="0.25">
      <c r="A22" s="129">
        <v>21</v>
      </c>
      <c r="B22" s="130" t="s">
        <v>40</v>
      </c>
      <c r="C22" s="131" t="s">
        <v>356</v>
      </c>
      <c r="D22" s="132">
        <v>44</v>
      </c>
      <c r="E22" s="127">
        <f t="shared" si="0"/>
        <v>1</v>
      </c>
    </row>
    <row r="23" spans="1:5" x14ac:dyDescent="0.25">
      <c r="A23" s="129">
        <v>22</v>
      </c>
      <c r="B23" s="130" t="s">
        <v>105</v>
      </c>
      <c r="C23" s="131" t="s">
        <v>336</v>
      </c>
      <c r="D23" s="132">
        <v>31</v>
      </c>
      <c r="E23" s="127">
        <f t="shared" si="0"/>
        <v>2</v>
      </c>
    </row>
    <row r="24" spans="1:5" x14ac:dyDescent="0.25">
      <c r="A24" s="129">
        <v>23</v>
      </c>
      <c r="B24" s="130" t="s">
        <v>101</v>
      </c>
      <c r="C24" s="131" t="s">
        <v>338</v>
      </c>
      <c r="D24" s="132">
        <v>26</v>
      </c>
      <c r="E24" s="127">
        <f t="shared" si="0"/>
        <v>3</v>
      </c>
    </row>
    <row r="25" spans="1:5" x14ac:dyDescent="0.25">
      <c r="A25" s="129">
        <v>24</v>
      </c>
      <c r="B25" s="130" t="s">
        <v>121</v>
      </c>
      <c r="C25" s="131" t="s">
        <v>355</v>
      </c>
      <c r="D25" s="132">
        <v>17</v>
      </c>
      <c r="E25" s="127">
        <f t="shared" si="0"/>
        <v>4</v>
      </c>
    </row>
    <row r="26" spans="1:5" x14ac:dyDescent="0.25">
      <c r="A26" s="129">
        <v>25</v>
      </c>
      <c r="B26" s="130" t="s">
        <v>137</v>
      </c>
      <c r="C26" s="131" t="s">
        <v>308</v>
      </c>
      <c r="D26" s="132">
        <v>32</v>
      </c>
      <c r="E26" s="127">
        <f t="shared" si="0"/>
        <v>2</v>
      </c>
    </row>
    <row r="27" spans="1:5" x14ac:dyDescent="0.25">
      <c r="A27" s="129">
        <v>26</v>
      </c>
      <c r="B27" s="130" t="s">
        <v>90</v>
      </c>
      <c r="C27" s="131" t="s">
        <v>360</v>
      </c>
      <c r="D27" s="132">
        <v>42</v>
      </c>
      <c r="E27" s="127">
        <f t="shared" si="0"/>
        <v>1</v>
      </c>
    </row>
    <row r="28" spans="1:5" x14ac:dyDescent="0.25">
      <c r="A28" s="129">
        <v>27</v>
      </c>
      <c r="B28" s="130" t="s">
        <v>27</v>
      </c>
      <c r="C28" s="131" t="s">
        <v>322</v>
      </c>
      <c r="D28" s="132">
        <v>16</v>
      </c>
      <c r="E28" s="127">
        <f t="shared" si="0"/>
        <v>4</v>
      </c>
    </row>
    <row r="29" spans="1:5" x14ac:dyDescent="0.25">
      <c r="A29" s="129">
        <v>28</v>
      </c>
      <c r="B29" s="130" t="s">
        <v>99</v>
      </c>
      <c r="C29" s="131" t="s">
        <v>342</v>
      </c>
      <c r="D29" s="132">
        <v>14</v>
      </c>
      <c r="E29" s="127">
        <f t="shared" si="0"/>
        <v>4</v>
      </c>
    </row>
    <row r="30" spans="1:5" x14ac:dyDescent="0.25">
      <c r="A30" s="129">
        <v>29</v>
      </c>
      <c r="B30" s="130" t="s">
        <v>288</v>
      </c>
      <c r="C30" s="131" t="s">
        <v>287</v>
      </c>
      <c r="D30" s="132">
        <v>46</v>
      </c>
      <c r="E30" s="127">
        <f t="shared" si="0"/>
        <v>1</v>
      </c>
    </row>
    <row r="31" spans="1:5" x14ac:dyDescent="0.25">
      <c r="A31" s="129">
        <v>30</v>
      </c>
      <c r="B31" s="130" t="s">
        <v>114</v>
      </c>
      <c r="C31" s="131" t="s">
        <v>339</v>
      </c>
      <c r="D31" s="132">
        <v>27</v>
      </c>
      <c r="E31" s="127">
        <f t="shared" si="0"/>
        <v>2</v>
      </c>
    </row>
    <row r="32" spans="1:5" x14ac:dyDescent="0.25">
      <c r="A32" s="129">
        <v>31</v>
      </c>
      <c r="B32" s="130" t="s">
        <v>88</v>
      </c>
      <c r="C32" s="131" t="s">
        <v>278</v>
      </c>
      <c r="D32" s="132">
        <v>34</v>
      </c>
      <c r="E32" s="127">
        <f t="shared" si="0"/>
        <v>2</v>
      </c>
    </row>
    <row r="33" spans="1:5" x14ac:dyDescent="0.25">
      <c r="A33" s="129">
        <v>32</v>
      </c>
      <c r="B33" s="130" t="s">
        <v>285</v>
      </c>
      <c r="C33" s="131" t="s">
        <v>499</v>
      </c>
      <c r="D33" s="132">
        <v>33</v>
      </c>
      <c r="E33" s="127">
        <f t="shared" si="0"/>
        <v>2</v>
      </c>
    </row>
    <row r="34" spans="1:5" x14ac:dyDescent="0.25">
      <c r="A34" s="129">
        <v>33</v>
      </c>
      <c r="B34" s="130" t="s">
        <v>142</v>
      </c>
      <c r="C34" s="131" t="s">
        <v>325</v>
      </c>
      <c r="D34" s="132">
        <v>10</v>
      </c>
      <c r="E34" s="127">
        <f t="shared" si="0"/>
        <v>4</v>
      </c>
    </row>
    <row r="35" spans="1:5" x14ac:dyDescent="0.25">
      <c r="A35" s="129">
        <v>34</v>
      </c>
      <c r="B35" s="130" t="s">
        <v>252</v>
      </c>
      <c r="C35" s="131" t="s">
        <v>276</v>
      </c>
      <c r="D35" s="132">
        <v>6</v>
      </c>
      <c r="E35" s="127">
        <f t="shared" si="0"/>
        <v>5</v>
      </c>
    </row>
    <row r="36" spans="1:5" x14ac:dyDescent="0.25">
      <c r="A36" s="129">
        <v>35</v>
      </c>
      <c r="B36" s="130" t="s">
        <v>54</v>
      </c>
      <c r="C36" s="131" t="s">
        <v>313</v>
      </c>
      <c r="D36" s="132">
        <v>13</v>
      </c>
      <c r="E36" s="127">
        <f t="shared" si="0"/>
        <v>4</v>
      </c>
    </row>
    <row r="37" spans="1:5" x14ac:dyDescent="0.25">
      <c r="A37" s="129">
        <v>36</v>
      </c>
      <c r="B37" s="130" t="s">
        <v>160</v>
      </c>
      <c r="C37" s="131" t="s">
        <v>359</v>
      </c>
      <c r="D37" s="132">
        <v>8</v>
      </c>
      <c r="E37" s="127">
        <f t="shared" si="0"/>
        <v>5</v>
      </c>
    </row>
    <row r="38" spans="1:5" x14ac:dyDescent="0.25">
      <c r="A38" s="129">
        <v>37</v>
      </c>
      <c r="B38" s="130" t="s">
        <v>151</v>
      </c>
      <c r="C38" s="131" t="s">
        <v>330</v>
      </c>
      <c r="D38" s="132">
        <v>7</v>
      </c>
      <c r="E38" s="127">
        <f t="shared" si="0"/>
        <v>5</v>
      </c>
    </row>
    <row r="39" spans="1:5" ht="15" customHeight="1" x14ac:dyDescent="0.25">
      <c r="A39" s="129">
        <v>38</v>
      </c>
      <c r="B39" s="130" t="s">
        <v>34</v>
      </c>
      <c r="C39" s="133" t="s">
        <v>340</v>
      </c>
      <c r="D39" s="132">
        <v>28</v>
      </c>
      <c r="E39" s="127">
        <f t="shared" si="0"/>
        <v>2</v>
      </c>
    </row>
    <row r="40" spans="1:5" x14ac:dyDescent="0.25">
      <c r="A40" s="129">
        <v>39</v>
      </c>
      <c r="B40" s="130" t="s">
        <v>92</v>
      </c>
      <c r="C40" s="131" t="s">
        <v>352</v>
      </c>
      <c r="D40" s="132">
        <v>35</v>
      </c>
      <c r="E40" s="127">
        <f t="shared" si="0"/>
        <v>2</v>
      </c>
    </row>
    <row r="41" spans="1:5" x14ac:dyDescent="0.25">
      <c r="A41" s="129">
        <v>40</v>
      </c>
      <c r="B41" s="130" t="s">
        <v>51</v>
      </c>
      <c r="C41" s="131" t="s">
        <v>500</v>
      </c>
      <c r="D41" s="132">
        <v>29</v>
      </c>
      <c r="E41" s="127">
        <f t="shared" si="0"/>
        <v>2</v>
      </c>
    </row>
    <row r="42" spans="1:5" x14ac:dyDescent="0.25">
      <c r="A42" s="129">
        <v>41</v>
      </c>
      <c r="B42" s="130" t="s">
        <v>187</v>
      </c>
      <c r="C42" s="131" t="s">
        <v>354</v>
      </c>
      <c r="D42" s="132">
        <v>9</v>
      </c>
      <c r="E42" s="127">
        <f t="shared" si="0"/>
        <v>4</v>
      </c>
    </row>
    <row r="43" spans="1:5" x14ac:dyDescent="0.25">
      <c r="A43" s="129">
        <v>42</v>
      </c>
      <c r="B43" s="130" t="s">
        <v>18</v>
      </c>
      <c r="C43" s="131" t="s">
        <v>353</v>
      </c>
      <c r="D43" s="132">
        <v>39</v>
      </c>
      <c r="E43" s="127">
        <f t="shared" si="0"/>
        <v>1</v>
      </c>
    </row>
    <row r="44" spans="1:5" x14ac:dyDescent="0.25">
      <c r="A44" s="129">
        <v>43</v>
      </c>
      <c r="B44" s="130" t="s">
        <v>36</v>
      </c>
      <c r="C44" s="131" t="s">
        <v>319</v>
      </c>
      <c r="D44" s="132">
        <v>21</v>
      </c>
      <c r="E44" s="127">
        <f t="shared" si="0"/>
        <v>3</v>
      </c>
    </row>
    <row r="45" spans="1:5" x14ac:dyDescent="0.25">
      <c r="A45" s="129">
        <v>44</v>
      </c>
      <c r="B45" s="130" t="s">
        <v>158</v>
      </c>
      <c r="C45" s="131" t="s">
        <v>343</v>
      </c>
      <c r="D45" s="132">
        <v>30</v>
      </c>
      <c r="E45" s="127">
        <f t="shared" si="0"/>
        <v>2</v>
      </c>
    </row>
    <row r="46" spans="1:5" x14ac:dyDescent="0.25">
      <c r="A46" s="129">
        <v>45</v>
      </c>
      <c r="B46" s="130" t="s">
        <v>283</v>
      </c>
      <c r="C46" s="131" t="s">
        <v>282</v>
      </c>
      <c r="D46" s="132">
        <v>40</v>
      </c>
      <c r="E46" s="127">
        <f t="shared" si="0"/>
        <v>1</v>
      </c>
    </row>
    <row r="47" spans="1:5" x14ac:dyDescent="0.25">
      <c r="A47" s="129">
        <v>46</v>
      </c>
      <c r="B47" s="130" t="s">
        <v>255</v>
      </c>
      <c r="C47" s="131" t="s">
        <v>332</v>
      </c>
      <c r="D47" s="132">
        <v>22</v>
      </c>
      <c r="E47" s="127">
        <f t="shared" si="0"/>
        <v>3</v>
      </c>
    </row>
    <row r="49" spans="1:1" x14ac:dyDescent="0.25">
      <c r="A49" s="126" t="s">
        <v>501</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I1" sqref="I1"/>
    </sheetView>
  </sheetViews>
  <sheetFormatPr defaultRowHeight="15" x14ac:dyDescent="0.25"/>
  <cols>
    <col min="1" max="2" width="8.5703125" customWidth="1"/>
    <col min="3" max="3" width="71.140625" customWidth="1"/>
    <col min="4" max="4" width="31.42578125" customWidth="1"/>
    <col min="5" max="6" width="8.5703125" customWidth="1"/>
    <col min="7" max="7" width="11.5703125" customWidth="1"/>
    <col min="8" max="8" width="17.85546875" customWidth="1"/>
    <col min="9" max="1024" width="8.5703125" customWidth="1"/>
  </cols>
  <sheetData>
    <row r="1" spans="1:10" ht="30" x14ac:dyDescent="0.25">
      <c r="A1" s="44" t="s">
        <v>289</v>
      </c>
      <c r="B1" s="44" t="s">
        <v>290</v>
      </c>
      <c r="C1" s="44" t="s">
        <v>291</v>
      </c>
      <c r="D1" s="44" t="s">
        <v>292</v>
      </c>
      <c r="E1" s="44" t="s">
        <v>293</v>
      </c>
      <c r="F1" s="44" t="s">
        <v>294</v>
      </c>
      <c r="G1" s="134" t="s">
        <v>502</v>
      </c>
      <c r="H1" s="134" t="s">
        <v>503</v>
      </c>
      <c r="I1" s="44" t="s">
        <v>505</v>
      </c>
      <c r="J1" s="44" t="s">
        <v>506</v>
      </c>
    </row>
    <row r="2" spans="1:10" ht="30" x14ac:dyDescent="0.25">
      <c r="A2" s="46">
        <v>15</v>
      </c>
      <c r="B2" s="47" t="s">
        <v>75</v>
      </c>
      <c r="C2" s="46" t="s">
        <v>297</v>
      </c>
      <c r="D2" s="48" t="s">
        <v>298</v>
      </c>
      <c r="E2" s="49">
        <f>Ratings!$AL$17</f>
        <v>3.9117647058823528</v>
      </c>
      <c r="F2" s="47">
        <v>1</v>
      </c>
      <c r="G2" s="135" t="s">
        <v>507</v>
      </c>
      <c r="H2" s="123" t="s">
        <v>508</v>
      </c>
      <c r="I2">
        <v>500</v>
      </c>
      <c r="J2">
        <v>750</v>
      </c>
    </row>
    <row r="3" spans="1:10" ht="30" x14ac:dyDescent="0.25">
      <c r="A3" s="46">
        <v>19</v>
      </c>
      <c r="B3" s="47" t="s">
        <v>130</v>
      </c>
      <c r="C3" s="46" t="s">
        <v>300</v>
      </c>
      <c r="D3" s="48" t="s">
        <v>301</v>
      </c>
      <c r="E3" s="49">
        <f>Ratings!$AL$21</f>
        <v>3.75</v>
      </c>
      <c r="F3" s="47">
        <v>2</v>
      </c>
      <c r="G3" s="135" t="s">
        <v>509</v>
      </c>
      <c r="H3" s="123" t="s">
        <v>508</v>
      </c>
      <c r="I3">
        <v>100</v>
      </c>
      <c r="J3">
        <v>250</v>
      </c>
    </row>
    <row r="4" spans="1:10" ht="30" x14ac:dyDescent="0.25">
      <c r="A4" s="46">
        <v>14</v>
      </c>
      <c r="B4" s="47" t="s">
        <v>179</v>
      </c>
      <c r="C4" s="46" t="s">
        <v>303</v>
      </c>
      <c r="D4" s="48" t="s">
        <v>301</v>
      </c>
      <c r="E4" s="49">
        <f>Ratings!$AL$16</f>
        <v>3.71875</v>
      </c>
      <c r="F4" s="47">
        <v>3</v>
      </c>
      <c r="G4" s="135" t="s">
        <v>510</v>
      </c>
      <c r="H4" s="123" t="s">
        <v>508</v>
      </c>
      <c r="I4">
        <v>750</v>
      </c>
      <c r="J4">
        <v>1000</v>
      </c>
    </row>
    <row r="5" spans="1:10" ht="30" x14ac:dyDescent="0.25">
      <c r="A5" s="46">
        <v>1</v>
      </c>
      <c r="B5" s="47" t="s">
        <v>46</v>
      </c>
      <c r="C5" s="46" t="s">
        <v>305</v>
      </c>
      <c r="D5" s="48" t="s">
        <v>298</v>
      </c>
      <c r="E5" s="49">
        <f>Ratings!$AL$3</f>
        <v>3.7058823529411766</v>
      </c>
      <c r="F5" s="47">
        <v>4</v>
      </c>
      <c r="G5" s="135" t="s">
        <v>509</v>
      </c>
      <c r="H5" s="123" t="s">
        <v>508</v>
      </c>
      <c r="I5">
        <v>100</v>
      </c>
      <c r="J5">
        <v>250</v>
      </c>
    </row>
    <row r="6" spans="1:10" ht="30" x14ac:dyDescent="0.25">
      <c r="A6" s="46">
        <v>3</v>
      </c>
      <c r="B6" s="47" t="s">
        <v>146</v>
      </c>
      <c r="C6" s="46" t="s">
        <v>307</v>
      </c>
      <c r="D6" s="48" t="s">
        <v>301</v>
      </c>
      <c r="E6" s="49">
        <f>Ratings!$AL$5</f>
        <v>3.6764705882352939</v>
      </c>
      <c r="F6" s="47">
        <v>5</v>
      </c>
      <c r="G6" s="135" t="s">
        <v>511</v>
      </c>
      <c r="H6" s="123" t="s">
        <v>508</v>
      </c>
      <c r="I6">
        <v>250</v>
      </c>
      <c r="J6">
        <v>500</v>
      </c>
    </row>
    <row r="7" spans="1:10" ht="30" x14ac:dyDescent="0.25">
      <c r="A7" s="46">
        <v>25</v>
      </c>
      <c r="B7" s="47" t="s">
        <v>137</v>
      </c>
      <c r="C7" s="46" t="s">
        <v>308</v>
      </c>
      <c r="D7" s="48" t="s">
        <v>298</v>
      </c>
      <c r="E7" s="49">
        <f>Ratings!$AL$27</f>
        <v>3.53125</v>
      </c>
      <c r="F7" s="47">
        <v>6</v>
      </c>
      <c r="G7" s="135" t="s">
        <v>510</v>
      </c>
      <c r="H7" s="123" t="s">
        <v>508</v>
      </c>
      <c r="I7">
        <v>750</v>
      </c>
      <c r="J7">
        <v>1000</v>
      </c>
    </row>
    <row r="8" spans="1:10" ht="30" x14ac:dyDescent="0.25">
      <c r="A8" s="46">
        <v>2</v>
      </c>
      <c r="B8" s="47" t="s">
        <v>67</v>
      </c>
      <c r="C8" s="46" t="s">
        <v>309</v>
      </c>
      <c r="D8" s="48" t="s">
        <v>301</v>
      </c>
      <c r="E8" s="49">
        <f>Ratings!$AL$4</f>
        <v>3.4848484848484849</v>
      </c>
      <c r="F8" s="47">
        <v>7</v>
      </c>
      <c r="G8" s="135" t="s">
        <v>507</v>
      </c>
      <c r="H8" s="123" t="s">
        <v>508</v>
      </c>
      <c r="I8">
        <v>500</v>
      </c>
      <c r="J8">
        <v>750</v>
      </c>
    </row>
    <row r="9" spans="1:10" ht="30" x14ac:dyDescent="0.25">
      <c r="A9" s="46">
        <v>11</v>
      </c>
      <c r="B9" s="47" t="s">
        <v>77</v>
      </c>
      <c r="C9" s="46" t="s">
        <v>311</v>
      </c>
      <c r="D9" s="48" t="s">
        <v>298</v>
      </c>
      <c r="E9" s="49">
        <f>Ratings!$AL$13</f>
        <v>3.4375</v>
      </c>
      <c r="F9" s="47">
        <v>8</v>
      </c>
      <c r="G9" s="135" t="s">
        <v>511</v>
      </c>
      <c r="H9" s="123" t="s">
        <v>508</v>
      </c>
      <c r="I9">
        <v>250</v>
      </c>
      <c r="J9">
        <v>500</v>
      </c>
    </row>
    <row r="10" spans="1:10" ht="30" x14ac:dyDescent="0.25">
      <c r="A10" s="46">
        <v>35</v>
      </c>
      <c r="B10" s="47" t="s">
        <v>54</v>
      </c>
      <c r="C10" s="46" t="s">
        <v>313</v>
      </c>
      <c r="D10" s="48" t="s">
        <v>301</v>
      </c>
      <c r="E10" s="49">
        <f>Ratings!$AL$37</f>
        <v>3.3636363636363638</v>
      </c>
      <c r="F10" s="47">
        <v>9</v>
      </c>
      <c r="G10" s="135" t="s">
        <v>511</v>
      </c>
      <c r="H10" s="123" t="s">
        <v>508</v>
      </c>
      <c r="I10">
        <v>250</v>
      </c>
      <c r="J10">
        <v>500</v>
      </c>
    </row>
    <row r="11" spans="1:10" ht="30" x14ac:dyDescent="0.25">
      <c r="A11" s="46">
        <v>6</v>
      </c>
      <c r="B11" s="47" t="s">
        <v>200</v>
      </c>
      <c r="C11" s="46" t="s">
        <v>315</v>
      </c>
      <c r="D11" s="48" t="s">
        <v>316</v>
      </c>
      <c r="E11" s="49">
        <f>Ratings!$AL$8</f>
        <v>3.3030303030303032</v>
      </c>
      <c r="F11" s="47">
        <v>10</v>
      </c>
      <c r="G11" s="135" t="s">
        <v>511</v>
      </c>
      <c r="H11" s="123" t="s">
        <v>508</v>
      </c>
      <c r="I11">
        <v>250</v>
      </c>
      <c r="J11">
        <v>500</v>
      </c>
    </row>
    <row r="12" spans="1:10" ht="30" x14ac:dyDescent="0.25">
      <c r="A12" s="46">
        <v>34</v>
      </c>
      <c r="B12" s="47" t="s">
        <v>252</v>
      </c>
      <c r="C12" s="46" t="s">
        <v>276</v>
      </c>
      <c r="D12" s="48" t="s">
        <v>316</v>
      </c>
      <c r="E12" s="49">
        <f>Ratings!$AL$36</f>
        <v>3.2424242424242422</v>
      </c>
      <c r="F12" s="47">
        <v>11</v>
      </c>
      <c r="G12" s="135" t="s">
        <v>507</v>
      </c>
      <c r="H12" s="123" t="s">
        <v>508</v>
      </c>
      <c r="I12">
        <v>500</v>
      </c>
      <c r="J12">
        <v>750</v>
      </c>
    </row>
    <row r="13" spans="1:10" ht="30" x14ac:dyDescent="0.25">
      <c r="A13" s="46">
        <v>43</v>
      </c>
      <c r="B13" s="47" t="s">
        <v>36</v>
      </c>
      <c r="C13" s="48" t="s">
        <v>319</v>
      </c>
      <c r="D13" s="48" t="s">
        <v>320</v>
      </c>
      <c r="E13" s="49">
        <f>Ratings!$AL$45</f>
        <v>3.2121212121212119</v>
      </c>
      <c r="F13" s="47">
        <v>12</v>
      </c>
      <c r="G13" s="135" t="s">
        <v>511</v>
      </c>
      <c r="H13" s="123" t="s">
        <v>508</v>
      </c>
      <c r="I13">
        <v>250</v>
      </c>
      <c r="J13">
        <v>500</v>
      </c>
    </row>
    <row r="14" spans="1:10" ht="30" x14ac:dyDescent="0.25">
      <c r="A14" s="46">
        <v>27</v>
      </c>
      <c r="B14" s="47" t="s">
        <v>27</v>
      </c>
      <c r="C14" s="46" t="s">
        <v>322</v>
      </c>
      <c r="D14" s="48" t="s">
        <v>323</v>
      </c>
      <c r="E14" s="49">
        <f>Ratings!$AL$29</f>
        <v>3.1818181818181817</v>
      </c>
      <c r="F14" s="47">
        <v>13</v>
      </c>
      <c r="G14" s="135" t="s">
        <v>507</v>
      </c>
      <c r="H14" s="123" t="s">
        <v>508</v>
      </c>
      <c r="I14">
        <v>500</v>
      </c>
      <c r="J14">
        <v>750</v>
      </c>
    </row>
    <row r="15" spans="1:10" ht="30" x14ac:dyDescent="0.25">
      <c r="A15" s="46">
        <v>33</v>
      </c>
      <c r="B15" s="47" t="s">
        <v>142</v>
      </c>
      <c r="C15" s="46" t="s">
        <v>325</v>
      </c>
      <c r="D15" s="48" t="s">
        <v>320</v>
      </c>
      <c r="E15" s="49">
        <f>Ratings!$AL$35</f>
        <v>3.15625</v>
      </c>
      <c r="F15" s="47">
        <v>14</v>
      </c>
      <c r="G15" s="135" t="s">
        <v>507</v>
      </c>
      <c r="H15" s="123" t="s">
        <v>508</v>
      </c>
      <c r="I15">
        <v>500</v>
      </c>
      <c r="J15">
        <v>1000</v>
      </c>
    </row>
    <row r="16" spans="1:10" ht="30" x14ac:dyDescent="0.25">
      <c r="A16" s="46">
        <v>31</v>
      </c>
      <c r="B16" s="47" t="s">
        <v>88</v>
      </c>
      <c r="C16" s="46" t="s">
        <v>278</v>
      </c>
      <c r="D16" s="48" t="s">
        <v>316</v>
      </c>
      <c r="E16" s="49">
        <f>Ratings!$AL$33</f>
        <v>3.1470588235294117</v>
      </c>
      <c r="F16" s="47">
        <v>15</v>
      </c>
      <c r="G16" s="135" t="s">
        <v>510</v>
      </c>
      <c r="H16" s="123" t="s">
        <v>508</v>
      </c>
      <c r="I16">
        <v>750</v>
      </c>
      <c r="J16">
        <v>1000</v>
      </c>
    </row>
    <row r="17" spans="1:10" ht="30" x14ac:dyDescent="0.25">
      <c r="A17" s="46">
        <v>4</v>
      </c>
      <c r="B17" s="47" t="s">
        <v>192</v>
      </c>
      <c r="C17" s="46" t="s">
        <v>328</v>
      </c>
      <c r="D17" s="48" t="s">
        <v>316</v>
      </c>
      <c r="E17" s="49">
        <f>Ratings!$AL$6</f>
        <v>3.0909090909090908</v>
      </c>
      <c r="F17" s="47">
        <v>16</v>
      </c>
      <c r="G17" s="135" t="s">
        <v>509</v>
      </c>
      <c r="H17" s="123" t="s">
        <v>508</v>
      </c>
      <c r="I17">
        <v>100</v>
      </c>
      <c r="J17">
        <v>250</v>
      </c>
    </row>
    <row r="18" spans="1:10" ht="30" x14ac:dyDescent="0.25">
      <c r="A18" s="46">
        <v>37</v>
      </c>
      <c r="B18" s="47" t="s">
        <v>151</v>
      </c>
      <c r="C18" s="46" t="s">
        <v>330</v>
      </c>
      <c r="D18" s="48" t="s">
        <v>301</v>
      </c>
      <c r="E18" s="49">
        <f>Ratings!$AL$39</f>
        <v>3.0625</v>
      </c>
      <c r="F18" s="47">
        <v>17</v>
      </c>
      <c r="G18" s="135" t="s">
        <v>509</v>
      </c>
      <c r="H18" s="123" t="s">
        <v>508</v>
      </c>
      <c r="I18">
        <v>100</v>
      </c>
      <c r="J18">
        <v>250</v>
      </c>
    </row>
    <row r="19" spans="1:10" ht="30" x14ac:dyDescent="0.25">
      <c r="A19" s="46">
        <v>46</v>
      </c>
      <c r="B19" s="47" t="s">
        <v>255</v>
      </c>
      <c r="C19" s="48" t="s">
        <v>332</v>
      </c>
      <c r="D19" s="48" t="s">
        <v>320</v>
      </c>
      <c r="E19" s="49">
        <f>Ratings!$AL$48</f>
        <v>3.0625</v>
      </c>
      <c r="F19" s="47">
        <v>17</v>
      </c>
      <c r="G19" s="135" t="s">
        <v>510</v>
      </c>
      <c r="H19" s="123" t="s">
        <v>508</v>
      </c>
      <c r="I19">
        <v>750</v>
      </c>
      <c r="J19">
        <v>1000</v>
      </c>
    </row>
    <row r="20" spans="1:10" ht="30" x14ac:dyDescent="0.25">
      <c r="A20" s="46">
        <v>8</v>
      </c>
      <c r="B20" s="47" t="s">
        <v>266</v>
      </c>
      <c r="C20" s="46" t="s">
        <v>334</v>
      </c>
      <c r="D20" s="48" t="s">
        <v>298</v>
      </c>
      <c r="E20" s="49">
        <f>Ratings!$AL$10</f>
        <v>3.032258064516129</v>
      </c>
      <c r="F20" s="47">
        <v>19</v>
      </c>
      <c r="G20" s="135" t="s">
        <v>511</v>
      </c>
      <c r="H20" s="123" t="s">
        <v>508</v>
      </c>
      <c r="I20">
        <v>250</v>
      </c>
      <c r="J20">
        <v>500</v>
      </c>
    </row>
    <row r="21" spans="1:10" ht="30" x14ac:dyDescent="0.25">
      <c r="A21" s="46">
        <v>22</v>
      </c>
      <c r="B21" s="47" t="s">
        <v>105</v>
      </c>
      <c r="C21" s="46" t="s">
        <v>336</v>
      </c>
      <c r="D21" s="48" t="s">
        <v>298</v>
      </c>
      <c r="E21" s="49">
        <f>Ratings!$AL$24</f>
        <v>3.03125</v>
      </c>
      <c r="F21" s="47">
        <v>19</v>
      </c>
      <c r="G21" s="135" t="s">
        <v>510</v>
      </c>
      <c r="H21" s="123" t="s">
        <v>508</v>
      </c>
      <c r="I21">
        <v>750</v>
      </c>
      <c r="J21">
        <v>1000</v>
      </c>
    </row>
    <row r="22" spans="1:10" ht="30" x14ac:dyDescent="0.25">
      <c r="A22" s="46">
        <v>30</v>
      </c>
      <c r="B22" s="47" t="s">
        <v>114</v>
      </c>
      <c r="C22" s="48" t="s">
        <v>339</v>
      </c>
      <c r="D22" s="48" t="s">
        <v>301</v>
      </c>
      <c r="E22" s="49">
        <f>Ratings!$AL$32</f>
        <v>3.03125</v>
      </c>
      <c r="F22" s="47">
        <v>19</v>
      </c>
      <c r="G22" s="135" t="s">
        <v>507</v>
      </c>
      <c r="H22" s="123" t="s">
        <v>508</v>
      </c>
      <c r="I22">
        <v>500</v>
      </c>
      <c r="J22">
        <v>750</v>
      </c>
    </row>
    <row r="23" spans="1:10" ht="30" x14ac:dyDescent="0.25">
      <c r="A23" s="46">
        <v>9</v>
      </c>
      <c r="B23" s="47" t="s">
        <v>273</v>
      </c>
      <c r="C23" s="46" t="s">
        <v>335</v>
      </c>
      <c r="D23" s="48" t="s">
        <v>301</v>
      </c>
      <c r="E23" s="49">
        <f>Ratings!$AL$11</f>
        <v>3.0303030303030303</v>
      </c>
      <c r="F23" s="47">
        <v>19</v>
      </c>
      <c r="G23" s="135" t="s">
        <v>507</v>
      </c>
      <c r="H23" s="123" t="s">
        <v>508</v>
      </c>
      <c r="I23">
        <v>500</v>
      </c>
      <c r="J23">
        <v>750</v>
      </c>
    </row>
    <row r="24" spans="1:10" ht="30" x14ac:dyDescent="0.25">
      <c r="A24" s="46">
        <v>23</v>
      </c>
      <c r="B24" s="47" t="s">
        <v>101</v>
      </c>
      <c r="C24" s="46" t="s">
        <v>338</v>
      </c>
      <c r="D24" s="48" t="s">
        <v>320</v>
      </c>
      <c r="E24" s="49">
        <f>Ratings!$AL$25</f>
        <v>3.0303030303030303</v>
      </c>
      <c r="F24" s="47">
        <v>19</v>
      </c>
      <c r="G24" s="135" t="s">
        <v>507</v>
      </c>
      <c r="H24" s="123" t="s">
        <v>508</v>
      </c>
      <c r="I24">
        <v>500</v>
      </c>
      <c r="J24">
        <v>750</v>
      </c>
    </row>
    <row r="25" spans="1:10" ht="30" x14ac:dyDescent="0.25">
      <c r="A25" s="46">
        <v>38</v>
      </c>
      <c r="B25" s="47" t="s">
        <v>34</v>
      </c>
      <c r="C25" s="46" t="s">
        <v>340</v>
      </c>
      <c r="D25" s="48" t="s">
        <v>341</v>
      </c>
      <c r="E25" s="49">
        <f>Ratings!$AL$40</f>
        <v>3.0303030303030303</v>
      </c>
      <c r="F25" s="47">
        <v>19</v>
      </c>
      <c r="G25" s="135" t="s">
        <v>507</v>
      </c>
      <c r="H25" s="123" t="s">
        <v>508</v>
      </c>
      <c r="I25">
        <v>500</v>
      </c>
      <c r="J25">
        <v>750</v>
      </c>
    </row>
    <row r="26" spans="1:10" ht="30" x14ac:dyDescent="0.25">
      <c r="A26" s="46">
        <v>28</v>
      </c>
      <c r="B26" s="47" t="s">
        <v>99</v>
      </c>
      <c r="C26" s="46" t="s">
        <v>342</v>
      </c>
      <c r="D26" s="48" t="s">
        <v>316</v>
      </c>
      <c r="E26" s="49">
        <f>Ratings!$AL$30</f>
        <v>3</v>
      </c>
      <c r="F26" s="47">
        <v>25</v>
      </c>
      <c r="G26" s="135" t="s">
        <v>507</v>
      </c>
      <c r="H26" s="123" t="s">
        <v>508</v>
      </c>
      <c r="I26">
        <v>500</v>
      </c>
      <c r="J26">
        <v>750</v>
      </c>
    </row>
    <row r="27" spans="1:10" ht="30" x14ac:dyDescent="0.25">
      <c r="A27" s="46">
        <v>44</v>
      </c>
      <c r="B27" s="47" t="s">
        <v>158</v>
      </c>
      <c r="C27" s="46" t="s">
        <v>343</v>
      </c>
      <c r="D27" s="48" t="s">
        <v>320</v>
      </c>
      <c r="E27" s="49">
        <f>Ratings!$AL$46</f>
        <v>3</v>
      </c>
      <c r="F27" s="47">
        <v>25</v>
      </c>
      <c r="G27" s="135" t="s">
        <v>509</v>
      </c>
      <c r="H27" s="123" t="s">
        <v>508</v>
      </c>
      <c r="I27">
        <v>100</v>
      </c>
      <c r="J27">
        <v>250</v>
      </c>
    </row>
    <row r="28" spans="1:10" x14ac:dyDescent="0.25">
      <c r="I28">
        <f>SUM(I2:I27)</f>
        <v>10750</v>
      </c>
      <c r="J28">
        <f>SUM(J2:J27)</f>
        <v>17000</v>
      </c>
    </row>
  </sheetData>
  <dataValidations count="3">
    <dataValidation type="list" allowBlank="1" showInputMessage="1" showErrorMessage="1" sqref="D2:D27">
      <formula1>Thrust</formula1>
      <formula2>0</formula2>
    </dataValidation>
    <dataValidation type="list" allowBlank="1" showInputMessage="1" showErrorMessage="1" sqref="G2:G27">
      <formula1>Cost</formula1>
      <formula2>0</formula2>
    </dataValidation>
    <dataValidation type="list" allowBlank="1" showInputMessage="1" showErrorMessage="1" sqref="H2:H27">
      <formula1>Funding</formula1>
      <formula2>0</formula2>
    </dataValidation>
  </dataValidations>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18</TotalTime>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Needs</vt:lpstr>
      <vt:lpstr>Candidate Projects</vt:lpstr>
      <vt:lpstr>Ratings</vt:lpstr>
      <vt:lpstr>DOTs</vt:lpstr>
      <vt:lpstr>RankComparison</vt:lpstr>
      <vt:lpstr>Disruptor Projects</vt:lpstr>
      <vt:lpstr>Respondants</vt:lpstr>
      <vt:lpstr>DE Conversion</vt:lpstr>
      <vt:lpstr>Cost Range</vt:lpstr>
      <vt:lpstr>LUT</vt:lpstr>
      <vt:lpstr>Ratings!_FilterDatabase</vt:lpstr>
      <vt:lpstr>Affiliation</vt:lpstr>
      <vt:lpstr>BRIC_Subject</vt:lpstr>
      <vt:lpstr>Cluster</vt:lpstr>
      <vt:lpstr>Cost</vt:lpstr>
      <vt:lpstr>Criticality</vt:lpstr>
      <vt:lpstr>Disruptor</vt:lpstr>
      <vt:lpstr>Funding</vt:lpstr>
      <vt:lpstr>Horizon</vt:lpstr>
      <vt:lpstr>Impact</vt:lpstr>
      <vt:lpstr>Life_Cycle</vt:lpstr>
      <vt:lpstr>LifeCycle</vt:lpstr>
      <vt:lpstr>NCHRP_Topic</vt:lpstr>
      <vt:lpstr>Source</vt:lpstr>
      <vt:lpstr>Thrust</vt:lpstr>
      <vt:lpstr>Timeframe</vt:lpstr>
      <vt:lpstr>topic</vt:lpstr>
      <vt:lpstr>TSSR_Cycle</vt:lpstr>
      <vt:lpstr>Urgency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fletcher18us</dc:creator>
  <dc:description/>
  <cp:lastModifiedBy>Mackie, Paul</cp:lastModifiedBy>
  <cp:revision>1</cp:revision>
  <cp:lastPrinted>2018-09-25T14:19:13Z</cp:lastPrinted>
  <dcterms:created xsi:type="dcterms:W3CDTF">2018-09-14T19:44:39Z</dcterms:created>
  <dcterms:modified xsi:type="dcterms:W3CDTF">2021-04-21T16:28:28Z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