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rbws03\onlinepubs\acrp\"/>
    </mc:Choice>
  </mc:AlternateContent>
  <bookViews>
    <workbookView xWindow="0" yWindow="0" windowWidth="28800" windowHeight="14100"/>
  </bookViews>
  <sheets>
    <sheet name="TOTALS" sheetId="13" r:id="rId1"/>
    <sheet name="Solar PV" sheetId="1" r:id="rId2"/>
    <sheet name="Solar Data" sheetId="16" r:id="rId3"/>
    <sheet name="Geo-GSHP" sheetId="3" r:id="rId4"/>
    <sheet name="Solar Thermal" sheetId="7" r:id="rId5"/>
    <sheet name="Wind" sheetId="2" r:id="rId6"/>
    <sheet name="Bioenergy" sheetId="4" r:id="rId7"/>
    <sheet name="Purchasing" sheetId="5" r:id="rId8"/>
    <sheet name="Fuel Cell" sheetId="9" r:id="rId9"/>
    <sheet name="Storage" sheetId="10" r:id="rId10"/>
    <sheet name="Vehicles" sheetId="12" r:id="rId11"/>
    <sheet name="2020" sheetId="11" r:id="rId12"/>
    <sheet name="Solar PV MW YR" sheetId="14" r:id="rId13"/>
    <sheet name="Solar PV Design Yr" sheetId="15" r:id="rId14"/>
  </sheets>
  <definedNames>
    <definedName name="_xlnm.Print_Area" localSheetId="1">'Solar PV'!$A$12:$N$177</definedName>
    <definedName name="_xlnm.Print_Area" localSheetId="13">'Solar PV Design Yr'!$A$4:$H$154</definedName>
    <definedName name="_xlnm.Print_Area" localSheetId="12">'Solar PV MW YR'!$A$4:$I$186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3" l="1"/>
  <c r="B125" i="16"/>
  <c r="B122" i="16"/>
  <c r="B108" i="16"/>
  <c r="B39" i="16"/>
  <c r="H168" i="1"/>
  <c r="B113" i="16"/>
  <c r="B114" i="16" s="1"/>
  <c r="B115" i="16" s="1"/>
  <c r="B116" i="16" s="1"/>
  <c r="B117" i="16" s="1"/>
  <c r="B118" i="16" s="1"/>
  <c r="B119" i="16" s="1"/>
  <c r="B120" i="16" s="1"/>
  <c r="B121" i="16" s="1"/>
  <c r="B123" i="16" s="1"/>
  <c r="B124" i="16" s="1"/>
  <c r="O59" i="3" l="1"/>
  <c r="K159" i="14" l="1"/>
  <c r="I177" i="14" l="1"/>
  <c r="L14" i="14" s="1"/>
  <c r="I159" i="14"/>
  <c r="L13" i="14" s="1"/>
  <c r="I148" i="14"/>
  <c r="L12" i="14" s="1"/>
  <c r="I130" i="14"/>
  <c r="L11" i="14" s="1"/>
  <c r="I120" i="14"/>
  <c r="L10" i="14" s="1"/>
  <c r="I107" i="14"/>
  <c r="L9" i="14" s="1"/>
  <c r="I95" i="14"/>
  <c r="L8" i="14" s="1"/>
  <c r="I83" i="14"/>
  <c r="L7" i="14" s="1"/>
  <c r="I58" i="14"/>
  <c r="L6" i="14" s="1"/>
  <c r="I39" i="14"/>
  <c r="L5" i="14" s="1"/>
  <c r="I26" i="14"/>
  <c r="L4" i="14" s="1"/>
  <c r="I17" i="14"/>
  <c r="L3" i="14" s="1"/>
  <c r="I10" i="14"/>
  <c r="L2" i="14" s="1"/>
  <c r="I6" i="14"/>
  <c r="L1" i="14" s="1"/>
  <c r="D9" i="13" l="1"/>
  <c r="C9" i="13"/>
  <c r="B9" i="13"/>
  <c r="B179" i="1" l="1"/>
  <c r="I20" i="2" l="1"/>
</calcChain>
</file>

<file path=xl/sharedStrings.xml><?xml version="1.0" encoding="utf-8"?>
<sst xmlns="http://schemas.openxmlformats.org/spreadsheetml/2006/main" count="5046" uniqueCount="1004">
  <si>
    <t>ACRP Synthesis 02-21</t>
  </si>
  <si>
    <t>Airport Renewable Energy Projects Inventory and Case Examples</t>
  </si>
  <si>
    <t>WIND</t>
  </si>
  <si>
    <t>GEOTHERMAL / GROUND SOURCE HEAT PUMP</t>
  </si>
  <si>
    <t>SOLAR PV</t>
  </si>
  <si>
    <t>SOLAR THERMAL</t>
  </si>
  <si>
    <t>BIOMASS</t>
  </si>
  <si>
    <t>RENEWABLE ENERGY PURCHASING</t>
  </si>
  <si>
    <t>Airport</t>
  </si>
  <si>
    <t>State</t>
  </si>
  <si>
    <t>Technology</t>
  </si>
  <si>
    <t>Capacity</t>
  </si>
  <si>
    <t>Ownership</t>
  </si>
  <si>
    <t>Code</t>
  </si>
  <si>
    <t>Funding</t>
  </si>
  <si>
    <t>Operational Date</t>
  </si>
  <si>
    <t>Location on Airport</t>
  </si>
  <si>
    <t>Comments</t>
  </si>
  <si>
    <t>Fuel Cell</t>
  </si>
  <si>
    <t>Building-mounted, WTG</t>
  </si>
  <si>
    <t>BHM</t>
  </si>
  <si>
    <t>AL</t>
  </si>
  <si>
    <t>?</t>
  </si>
  <si>
    <t>Terminal Roof</t>
  </si>
  <si>
    <t>Hot water for public restrooms</t>
  </si>
  <si>
    <t>AZ</t>
  </si>
  <si>
    <t>Glendale</t>
  </si>
  <si>
    <t>GEU</t>
  </si>
  <si>
    <t>Phoenix Sky Harbor</t>
  </si>
  <si>
    <t>PHX</t>
  </si>
  <si>
    <t>Roof-mounted</t>
  </si>
  <si>
    <t>Rental Car Center, East Economy Parking Garages</t>
  </si>
  <si>
    <t>Utility</t>
  </si>
  <si>
    <t>Developer</t>
  </si>
  <si>
    <t>PRC</t>
  </si>
  <si>
    <t>Prescott</t>
  </si>
  <si>
    <t>Phoenix</t>
  </si>
  <si>
    <t>Glendale Municipal</t>
  </si>
  <si>
    <t>3.6 MW</t>
  </si>
  <si>
    <t>Prescott Regional Airport</t>
  </si>
  <si>
    <t>Tuscon International Airport</t>
  </si>
  <si>
    <t>TUS</t>
  </si>
  <si>
    <t>Tuscon</t>
  </si>
  <si>
    <t>Yuma International Airport</t>
  </si>
  <si>
    <t>YUM</t>
  </si>
  <si>
    <t>Yuma</t>
  </si>
  <si>
    <t>Power Purchasing</t>
  </si>
  <si>
    <t>Terminal Public Parking</t>
  </si>
  <si>
    <t>CA</t>
  </si>
  <si>
    <t>Burbank</t>
  </si>
  <si>
    <t>BUR</t>
  </si>
  <si>
    <t>Hangar</t>
  </si>
  <si>
    <t>Tenant</t>
  </si>
  <si>
    <t>Meadows Field</t>
  </si>
  <si>
    <t>Bakerfield</t>
  </si>
  <si>
    <t>BFL</t>
  </si>
  <si>
    <t>Airfield</t>
  </si>
  <si>
    <t>Freno-Yosemite International Airport</t>
  </si>
  <si>
    <t>FYI</t>
  </si>
  <si>
    <t>Hollywood Burbank Airport</t>
  </si>
  <si>
    <t>Fresno</t>
  </si>
  <si>
    <t>Airfield near runway end</t>
  </si>
  <si>
    <t>Long Beach</t>
  </si>
  <si>
    <t>Long Beach Airport</t>
  </si>
  <si>
    <t>LGB</t>
  </si>
  <si>
    <t>Near project entrance</t>
  </si>
  <si>
    <t>Oakland</t>
  </si>
  <si>
    <t>OAK</t>
  </si>
  <si>
    <t>Oakland International Airport</t>
  </si>
  <si>
    <t>Monterey Regional Airport</t>
  </si>
  <si>
    <t>MRY</t>
  </si>
  <si>
    <t>Monterey</t>
  </si>
  <si>
    <t>Federal Express</t>
  </si>
  <si>
    <t>Roof of Airport Building</t>
  </si>
  <si>
    <t>Redding Municipal Airport</t>
  </si>
  <si>
    <t>RDD</t>
  </si>
  <si>
    <t>Redding</t>
  </si>
  <si>
    <t>Equipment Lease</t>
  </si>
  <si>
    <t>FAA</t>
  </si>
  <si>
    <t>Next to Control Tower</t>
  </si>
  <si>
    <t>Hannah Solar Govt Serv</t>
  </si>
  <si>
    <t>Santa Barbara</t>
  </si>
  <si>
    <t>Santa Barbara Airport</t>
  </si>
  <si>
    <t>SBA</t>
  </si>
  <si>
    <t>SMF</t>
  </si>
  <si>
    <t>Sacramento International Airport</t>
  </si>
  <si>
    <t>Sacramento</t>
  </si>
  <si>
    <t>Canopy and Roof-mounted</t>
  </si>
  <si>
    <t>Rental Car Maintenance Facility</t>
  </si>
  <si>
    <t>San Bernardino International Airport</t>
  </si>
  <si>
    <t>SBD</t>
  </si>
  <si>
    <t>San Bernardino</t>
  </si>
  <si>
    <t>San Diego International Airport</t>
  </si>
  <si>
    <t>SAN</t>
  </si>
  <si>
    <t>San Diego</t>
  </si>
  <si>
    <t>Roof Terminal 2, Surface Parking</t>
  </si>
  <si>
    <t>San Francisco</t>
  </si>
  <si>
    <t>San Francisco International Airport</t>
  </si>
  <si>
    <t>SFO</t>
  </si>
  <si>
    <t>Terminal 3</t>
  </si>
  <si>
    <t>Airfield Operations Building</t>
  </si>
  <si>
    <t>San Jose</t>
  </si>
  <si>
    <t>SJC</t>
  </si>
  <si>
    <t>Consolidated Rental Car Facility</t>
  </si>
  <si>
    <t>San Jose Mineta International Airport</t>
  </si>
  <si>
    <t>San Rafael Airport</t>
  </si>
  <si>
    <t>CA35</t>
  </si>
  <si>
    <t>San Rafael</t>
  </si>
  <si>
    <t>Hangars</t>
  </si>
  <si>
    <t>Marin Utility purchases, private airport</t>
  </si>
  <si>
    <t>Santa Clara San Martin Airport</t>
  </si>
  <si>
    <t>Santa Clara Reid-Hillview</t>
  </si>
  <si>
    <t>RHV</t>
  </si>
  <si>
    <t>Ground-mounted</t>
  </si>
  <si>
    <t>E16</t>
  </si>
  <si>
    <t>San Martin</t>
  </si>
  <si>
    <t>Van Nuys</t>
  </si>
  <si>
    <t>VNY</t>
  </si>
  <si>
    <t>On-Site Use</t>
  </si>
  <si>
    <t>Tenant Buildings</t>
  </si>
  <si>
    <t>Van Nuys Airport</t>
  </si>
  <si>
    <t>Tow Tractors</t>
  </si>
  <si>
    <t>15 Vehicles</t>
  </si>
  <si>
    <t>$2.5m DOE grant</t>
  </si>
  <si>
    <t>DOE</t>
  </si>
  <si>
    <t>Los Angeles International Airport</t>
  </si>
  <si>
    <t>LAX</t>
  </si>
  <si>
    <t>Renewable Natural Gas</t>
  </si>
  <si>
    <t>Purchases Redeem RNG</t>
  </si>
  <si>
    <t>ABM Aviation</t>
  </si>
  <si>
    <t>CO</t>
  </si>
  <si>
    <t>Colorado Springs Airport</t>
  </si>
  <si>
    <t>Denver International Airport</t>
  </si>
  <si>
    <t>DEN</t>
  </si>
  <si>
    <t>COS</t>
  </si>
  <si>
    <t>Colorado Springs</t>
  </si>
  <si>
    <t>100 kW</t>
  </si>
  <si>
    <t>Rifle</t>
  </si>
  <si>
    <t>Rifle-Garfield County Airport</t>
  </si>
  <si>
    <t>Denver</t>
  </si>
  <si>
    <t>Surface Parking, Valet</t>
  </si>
  <si>
    <t>Charge $5 premium</t>
  </si>
  <si>
    <t>2 MW</t>
  </si>
  <si>
    <t>Parking Entrance</t>
  </si>
  <si>
    <t>Fuel Farm</t>
  </si>
  <si>
    <t>North of Terminal Facilities</t>
  </si>
  <si>
    <t>West of terminal on West 78th Avenue</t>
  </si>
  <si>
    <t>Parking Garage</t>
  </si>
  <si>
    <t>Bradley International Airport</t>
  </si>
  <si>
    <t>BDL</t>
  </si>
  <si>
    <t>Hartford</t>
  </si>
  <si>
    <t>CT</t>
  </si>
  <si>
    <t>FL</t>
  </si>
  <si>
    <t>Page Field</t>
  </si>
  <si>
    <t>Fort Myers</t>
  </si>
  <si>
    <t>FMY</t>
  </si>
  <si>
    <t>Gainesville Regional Airport</t>
  </si>
  <si>
    <t>GNV</t>
  </si>
  <si>
    <t>Gainesville</t>
  </si>
  <si>
    <t>State and Utility</t>
  </si>
  <si>
    <t>Terminal roof and rental car wash</t>
  </si>
  <si>
    <t>Selected by utility for feed-in tariff</t>
  </si>
  <si>
    <t>LAL</t>
  </si>
  <si>
    <t>Lakeland</t>
  </si>
  <si>
    <t>Airfield Runway End</t>
  </si>
  <si>
    <t>Tallahassee Airport</t>
  </si>
  <si>
    <t>TLH</t>
  </si>
  <si>
    <t>Tallahassee</t>
  </si>
  <si>
    <t>Terminal roof</t>
  </si>
  <si>
    <t>Utiity</t>
  </si>
  <si>
    <t>Tampa International Airport</t>
  </si>
  <si>
    <t>TPA</t>
  </si>
  <si>
    <t>Tampa</t>
  </si>
  <si>
    <t>Airport Administrative</t>
  </si>
  <si>
    <t>Taxi Hold Rooftop</t>
  </si>
  <si>
    <t>Jackson-Hartsfield International Airport</t>
  </si>
  <si>
    <t>ATL</t>
  </si>
  <si>
    <t>Atlanta</t>
  </si>
  <si>
    <t>GA</t>
  </si>
  <si>
    <t xml:space="preserve">Roof-mounted </t>
  </si>
  <si>
    <t>Decatur County Industrial Airpark</t>
  </si>
  <si>
    <t>Bainbridge</t>
  </si>
  <si>
    <t>BGE</t>
  </si>
  <si>
    <t>RYY</t>
  </si>
  <si>
    <t>Kennesaw</t>
  </si>
  <si>
    <t>Valdosta Regional Airport</t>
  </si>
  <si>
    <t>Valdosta</t>
  </si>
  <si>
    <t>Cobb County International Airport</t>
  </si>
  <si>
    <t>Atlanta Jet Center (FBO), ARRA Funds</t>
  </si>
  <si>
    <t>Airport Hangars</t>
  </si>
  <si>
    <t>VLD</t>
  </si>
  <si>
    <t xml:space="preserve">FAA  </t>
  </si>
  <si>
    <t>Hilo</t>
  </si>
  <si>
    <t>ITO</t>
  </si>
  <si>
    <t>Hilo International Airport</t>
  </si>
  <si>
    <t>Daniel K. Inouye International Airport</t>
  </si>
  <si>
    <t>HNL</t>
  </si>
  <si>
    <t>Honolulu</t>
  </si>
  <si>
    <t>HI</t>
  </si>
  <si>
    <t>Terminal 1 Parking</t>
  </si>
  <si>
    <t>Terminal 2 Parking</t>
  </si>
  <si>
    <t>Kahului</t>
  </si>
  <si>
    <t>OGG</t>
  </si>
  <si>
    <t>Kahului Airport</t>
  </si>
  <si>
    <t>KOA</t>
  </si>
  <si>
    <t>Kalaoa</t>
  </si>
  <si>
    <t>Lanai Airport</t>
  </si>
  <si>
    <t>Lanai City</t>
  </si>
  <si>
    <t>LNY</t>
  </si>
  <si>
    <t>Lihue Airport</t>
  </si>
  <si>
    <t>LIH</t>
  </si>
  <si>
    <t>Lihue</t>
  </si>
  <si>
    <t>Cargo Building</t>
  </si>
  <si>
    <t>T-Hangars</t>
  </si>
  <si>
    <t>Ellison Onizuka Kona International Airport</t>
  </si>
  <si>
    <t>MUE</t>
  </si>
  <si>
    <t>Waimea-Kohala Airpport</t>
  </si>
  <si>
    <t>Kamuela</t>
  </si>
  <si>
    <t>Eastern Iowa Airport</t>
  </si>
  <si>
    <t>CID</t>
  </si>
  <si>
    <t>IA</t>
  </si>
  <si>
    <t>City</t>
  </si>
  <si>
    <t>Cedar Rapids</t>
  </si>
  <si>
    <t>GHP</t>
  </si>
  <si>
    <t>(Geothermal, GHP)</t>
  </si>
  <si>
    <t>Case Summary</t>
  </si>
  <si>
    <t>The Eastern Iowa Airport</t>
  </si>
  <si>
    <t>12 panel collectors</t>
  </si>
  <si>
    <t>VALE</t>
  </si>
  <si>
    <t>Hot water heating</t>
  </si>
  <si>
    <t>ID</t>
  </si>
  <si>
    <t>BOI</t>
  </si>
  <si>
    <t>Co-located with Terminal Expansion</t>
  </si>
  <si>
    <t>Chicago-Midway International Airport</t>
  </si>
  <si>
    <t>MDW</t>
  </si>
  <si>
    <t>Chicago</t>
  </si>
  <si>
    <t>IL</t>
  </si>
  <si>
    <t xml:space="preserve">Building-mounted  </t>
  </si>
  <si>
    <t>Economy Parking Garage</t>
  </si>
  <si>
    <t>Consolidated Rental Car Facility - QTA</t>
  </si>
  <si>
    <t>Building-mounted</t>
  </si>
  <si>
    <t>SPL</t>
  </si>
  <si>
    <t>Birmingham</t>
  </si>
  <si>
    <t>Boise</t>
  </si>
  <si>
    <t>Springfield</t>
  </si>
  <si>
    <t>Chicago-Rockford International Airport</t>
  </si>
  <si>
    <t>RFD</t>
  </si>
  <si>
    <t>Rockford</t>
  </si>
  <si>
    <t>Airfield in RPZ</t>
  </si>
  <si>
    <t>Taylorville</t>
  </si>
  <si>
    <t>Abraham Lincoln Capital Airport</t>
  </si>
  <si>
    <t>4 panel collectors</t>
  </si>
  <si>
    <t>40% state grant</t>
  </si>
  <si>
    <t>Hot water for terminal public restrooms</t>
  </si>
  <si>
    <t>TAZ</t>
  </si>
  <si>
    <t>Taylorville Municipal Airport</t>
  </si>
  <si>
    <t>Chicago O'Hare International Airport</t>
  </si>
  <si>
    <t>ORD</t>
  </si>
  <si>
    <t>10 panel collectors</t>
  </si>
  <si>
    <t>ARFF Roof</t>
  </si>
  <si>
    <t>Hot water for building use</t>
  </si>
  <si>
    <t>Birmingham-Shuttlesworth International Airport</t>
  </si>
  <si>
    <t>IN</t>
  </si>
  <si>
    <t>Evansville</t>
  </si>
  <si>
    <t>EVV</t>
  </si>
  <si>
    <t>Evansville Regional Airport</t>
  </si>
  <si>
    <t>Short-term and rental parking lots</t>
  </si>
  <si>
    <t>Johnson Melloh construction</t>
  </si>
  <si>
    <t>Indianapolis International Airport</t>
  </si>
  <si>
    <t>IND</t>
  </si>
  <si>
    <t>Indianapolis</t>
  </si>
  <si>
    <t>North Vernon Municipal Airport</t>
  </si>
  <si>
    <t>OVO</t>
  </si>
  <si>
    <t>North Vernon</t>
  </si>
  <si>
    <t>Plymouth Municipal Airport</t>
  </si>
  <si>
    <t>PLY</t>
  </si>
  <si>
    <t>Plymouth</t>
  </si>
  <si>
    <t>SBN</t>
  </si>
  <si>
    <t>South Bend</t>
  </si>
  <si>
    <t>Juneau</t>
  </si>
  <si>
    <t>JNU</t>
  </si>
  <si>
    <t>AK</t>
  </si>
  <si>
    <t xml:space="preserve">Co-located with Terminal Renovation </t>
  </si>
  <si>
    <t>New Concourse</t>
  </si>
  <si>
    <t>Terminal Modernization</t>
  </si>
  <si>
    <t>Duluth</t>
  </si>
  <si>
    <t>PWM</t>
  </si>
  <si>
    <t>DLH</t>
  </si>
  <si>
    <t>BNA</t>
  </si>
  <si>
    <t>Portland</t>
  </si>
  <si>
    <t>Portland Jetport</t>
  </si>
  <si>
    <t>Nashville International Airport</t>
  </si>
  <si>
    <t>Alaska Energy Authority 50%</t>
  </si>
  <si>
    <t>Barnstable Municipal Airport</t>
  </si>
  <si>
    <t>HYA</t>
  </si>
  <si>
    <t>Barnstable</t>
  </si>
  <si>
    <t>MA</t>
  </si>
  <si>
    <t>Knox County Regional Airport</t>
  </si>
  <si>
    <t>Owl's Head</t>
  </si>
  <si>
    <t>ME</t>
  </si>
  <si>
    <t>New Terminal Building</t>
  </si>
  <si>
    <t>RKD</t>
  </si>
  <si>
    <t>Terminal Expansion</t>
  </si>
  <si>
    <t>Portland International Jetport</t>
  </si>
  <si>
    <t>Roof-mounted on Parking Garage Canopy</t>
  </si>
  <si>
    <t>Sanford Regional Airport</t>
  </si>
  <si>
    <t>Sanford</t>
  </si>
  <si>
    <t>SFM</t>
  </si>
  <si>
    <t>BWI</t>
  </si>
  <si>
    <t>Baltimore</t>
  </si>
  <si>
    <t>MD</t>
  </si>
  <si>
    <t>BWI Thurgood Marshall International Airport</t>
  </si>
  <si>
    <t>Top level of Daily Parking Garage</t>
  </si>
  <si>
    <t>PEPCO energy services / Constellation</t>
  </si>
  <si>
    <t xml:space="preserve">Utility </t>
  </si>
  <si>
    <t>Boston-Logan International Airport</t>
  </si>
  <si>
    <t>BOS</t>
  </si>
  <si>
    <t>Boston</t>
  </si>
  <si>
    <t>Terminal A and Annex Roof</t>
  </si>
  <si>
    <t>Deck of Economy Parking Garage</t>
  </si>
  <si>
    <t>Deck of Consolidated Rental Facility</t>
  </si>
  <si>
    <t>Deck of Terminal B Parking Garage</t>
  </si>
  <si>
    <t>50 kW</t>
  </si>
  <si>
    <t>On Green Bus Depot</t>
  </si>
  <si>
    <t>Hanscom Field</t>
  </si>
  <si>
    <t>BED</t>
  </si>
  <si>
    <t>Bedford</t>
  </si>
  <si>
    <t>Terminal building</t>
  </si>
  <si>
    <t>Northampton Airport</t>
  </si>
  <si>
    <t>7B2</t>
  </si>
  <si>
    <t>Northampton</t>
  </si>
  <si>
    <t xml:space="preserve">Oakland County International </t>
  </si>
  <si>
    <t>PTK</t>
  </si>
  <si>
    <t>Waterford</t>
  </si>
  <si>
    <t>MI</t>
  </si>
  <si>
    <t>LEED</t>
  </si>
  <si>
    <t>Lithium Ion</t>
  </si>
  <si>
    <t>Microgrid demonstration with Panasonic and Xcel</t>
  </si>
  <si>
    <t>2 MW / 4 MWh</t>
  </si>
  <si>
    <t>Memphis International Airport</t>
  </si>
  <si>
    <t>MEM</t>
  </si>
  <si>
    <t>TN</t>
  </si>
  <si>
    <t>Albany International Airport</t>
  </si>
  <si>
    <t>ALB</t>
  </si>
  <si>
    <t>NY</t>
  </si>
  <si>
    <t>Dallas-Fort Worth International Airport</t>
  </si>
  <si>
    <t>DFW</t>
  </si>
  <si>
    <t>TX</t>
  </si>
  <si>
    <t>Ketchikan International Airport</t>
  </si>
  <si>
    <t>KTN</t>
  </si>
  <si>
    <t>500 MBH</t>
  </si>
  <si>
    <t>Airport, AEA, USDA</t>
  </si>
  <si>
    <t>Terminal</t>
  </si>
  <si>
    <t>Case Example</t>
  </si>
  <si>
    <t>Grant County Regional Airport</t>
  </si>
  <si>
    <t>JDA</t>
  </si>
  <si>
    <t>OR</t>
  </si>
  <si>
    <t>Airport, USDA</t>
  </si>
  <si>
    <t>Detroit</t>
  </si>
  <si>
    <t>Rafael Hernandez Airport</t>
  </si>
  <si>
    <t>PR</t>
  </si>
  <si>
    <t>Generator, Furnace, Boiler, Feedstock</t>
  </si>
  <si>
    <t>Daniel Inouye International Airport</t>
  </si>
  <si>
    <t>8 MW</t>
  </si>
  <si>
    <t>Fuel</t>
  </si>
  <si>
    <t>Woody Biomass</t>
  </si>
  <si>
    <t>Wood Waste</t>
  </si>
  <si>
    <t>Boston-Logan Inetrnational Airport</t>
  </si>
  <si>
    <t>Burlington International Airport</t>
  </si>
  <si>
    <t>BVT</t>
  </si>
  <si>
    <t>Burlington</t>
  </si>
  <si>
    <t>VT</t>
  </si>
  <si>
    <t>Wind Turbine Generator</t>
  </si>
  <si>
    <t>Tennt</t>
  </si>
  <si>
    <t>Heritage Aviation</t>
  </si>
  <si>
    <t>Airport Administration Building</t>
  </si>
  <si>
    <t>Minneapolis-St. Paul International Airport</t>
  </si>
  <si>
    <t>MSP</t>
  </si>
  <si>
    <t>Minneapolis</t>
  </si>
  <si>
    <t>MN</t>
  </si>
  <si>
    <t>Airport Fire Station</t>
  </si>
  <si>
    <t>24 - 1 kW units</t>
  </si>
  <si>
    <t>20 - 1 kW units</t>
  </si>
  <si>
    <t>10 - 1 kW units</t>
  </si>
  <si>
    <t>Oakland County International Airport</t>
  </si>
  <si>
    <t>3 - 7.2 kW units</t>
  </si>
  <si>
    <t>Detroit Metropolitan Wayne County Airport</t>
  </si>
  <si>
    <t>DTW</t>
  </si>
  <si>
    <t>6 - 7.2 kW units</t>
  </si>
  <si>
    <t>Martha's Vineyard Airport</t>
  </si>
  <si>
    <t>MVY</t>
  </si>
  <si>
    <t>Edgartown</t>
  </si>
  <si>
    <t>Northside Economy Parking</t>
  </si>
  <si>
    <t xml:space="preserve">Dual axis, Ground-mounted </t>
  </si>
  <si>
    <t>Single axis, Ground-mounted</t>
  </si>
  <si>
    <t>Austin</t>
  </si>
  <si>
    <t>Fixed tilt, Ground-mounted</t>
  </si>
  <si>
    <t xml:space="preserve">Canopy-mounted   </t>
  </si>
  <si>
    <t>Delta County Airport</t>
  </si>
  <si>
    <t>Escanaba</t>
  </si>
  <si>
    <t>ESC</t>
  </si>
  <si>
    <t>Parking Garage deck, Terminal 1</t>
  </si>
  <si>
    <t>Parking garage ramps, Terminal 2</t>
  </si>
  <si>
    <t>RECs</t>
  </si>
  <si>
    <t>Brainerd Lakes</t>
  </si>
  <si>
    <t>Brainerd Lakes Regional Airport</t>
  </si>
  <si>
    <t>9 panel collectors</t>
  </si>
  <si>
    <t>Solar Thermal - Water</t>
  </si>
  <si>
    <t xml:space="preserve">Solar Thermal - Air </t>
  </si>
  <si>
    <t>ARRA Grant</t>
  </si>
  <si>
    <t>BRD</t>
  </si>
  <si>
    <t>Vehicle Storage Building</t>
  </si>
  <si>
    <t>Rural Renewable Energy Alliance</t>
  </si>
  <si>
    <t>State, Regional Grants</t>
  </si>
  <si>
    <t>Bemidji Regional Airport</t>
  </si>
  <si>
    <t>BJI</t>
  </si>
  <si>
    <t>Bemidji</t>
  </si>
  <si>
    <t>GHP - Heating and Cooling</t>
  </si>
  <si>
    <t>Duluth International Airport</t>
  </si>
  <si>
    <t>Type</t>
  </si>
  <si>
    <t>Horizontal</t>
  </si>
  <si>
    <t>Vertical</t>
  </si>
  <si>
    <t>St. Louis-Lambert International Airport</t>
  </si>
  <si>
    <t>STL</t>
  </si>
  <si>
    <t>St. Louis</t>
  </si>
  <si>
    <t>MO</t>
  </si>
  <si>
    <t>Unused airport land on approach to runway</t>
  </si>
  <si>
    <t xml:space="preserve">Canopy-mounted Trees   </t>
  </si>
  <si>
    <t>Canopy-mounted</t>
  </si>
  <si>
    <t>Terminal parking</t>
  </si>
  <si>
    <t>Mexico</t>
  </si>
  <si>
    <t>Airport building</t>
  </si>
  <si>
    <t>Mexico Memorial Airport</t>
  </si>
  <si>
    <t>MYJ</t>
  </si>
  <si>
    <t>Ames</t>
  </si>
  <si>
    <t>Quad City</t>
  </si>
  <si>
    <t>Construction</t>
  </si>
  <si>
    <t>Spring 2020</t>
  </si>
  <si>
    <t>Brunswick Executive Airport</t>
  </si>
  <si>
    <t xml:space="preserve">Brunswick </t>
  </si>
  <si>
    <t>BXM</t>
  </si>
  <si>
    <t>Cottonwood Airport</t>
  </si>
  <si>
    <t>P52</t>
  </si>
  <si>
    <t>Cottonwood</t>
  </si>
  <si>
    <t>Bozeman-Yellowstone Airport</t>
  </si>
  <si>
    <t>Bozeman</t>
  </si>
  <si>
    <t>MT</t>
  </si>
  <si>
    <t>Terminal Building</t>
  </si>
  <si>
    <t>BZN</t>
  </si>
  <si>
    <t>OH</t>
  </si>
  <si>
    <t>NH</t>
  </si>
  <si>
    <t>Lebanon</t>
  </si>
  <si>
    <t>Manchester</t>
  </si>
  <si>
    <t>MHT</t>
  </si>
  <si>
    <t>Manchester-Boston Regional Airport</t>
  </si>
  <si>
    <t>LEB</t>
  </si>
  <si>
    <t>Lebanon Municipal Airport</t>
  </si>
  <si>
    <t>Hangar building</t>
  </si>
  <si>
    <t>Main parking garage deck</t>
  </si>
  <si>
    <t>Newark-Liberty International Airport</t>
  </si>
  <si>
    <t>EWR</t>
  </si>
  <si>
    <t>Newark</t>
  </si>
  <si>
    <t>NJ</t>
  </si>
  <si>
    <t>Teterboro</t>
  </si>
  <si>
    <t>TET</t>
  </si>
  <si>
    <t>Building roofs</t>
  </si>
  <si>
    <t>Three buildings</t>
  </si>
  <si>
    <t>Four buildings</t>
  </si>
  <si>
    <t>LEED GA Terminal</t>
  </si>
  <si>
    <t>ALM</t>
  </si>
  <si>
    <t>Alamogordo</t>
  </si>
  <si>
    <t>NM</t>
  </si>
  <si>
    <t>Albuquerque</t>
  </si>
  <si>
    <t>Existing roof structures on parking garage deck</t>
  </si>
  <si>
    <t>Alamogordo-White Sands Regional Airport</t>
  </si>
  <si>
    <t>$200,000 grant</t>
  </si>
  <si>
    <t>Hangar Roof</t>
  </si>
  <si>
    <t>Belen</t>
  </si>
  <si>
    <t>BRG</t>
  </si>
  <si>
    <t>Belen Regional Airport</t>
  </si>
  <si>
    <t>Stewart Airport</t>
  </si>
  <si>
    <t>SWF</t>
  </si>
  <si>
    <t>New Windsor</t>
  </si>
  <si>
    <t>NYSERDA, FAA</t>
  </si>
  <si>
    <t>BGM</t>
  </si>
  <si>
    <t>GHP - Cooling</t>
  </si>
  <si>
    <t>ISP</t>
  </si>
  <si>
    <t>Islip</t>
  </si>
  <si>
    <t>Gaberski</t>
  </si>
  <si>
    <t>Constructed but not interconnected</t>
  </si>
  <si>
    <t>4 MW</t>
  </si>
  <si>
    <t>Brookhaven</t>
  </si>
  <si>
    <t>Started construction April 2019</t>
  </si>
  <si>
    <t>Dickinson</t>
  </si>
  <si>
    <t>Grand Forks International Airport</t>
  </si>
  <si>
    <t>Maintenance Building</t>
  </si>
  <si>
    <t>Middleton</t>
  </si>
  <si>
    <t>SEA</t>
  </si>
  <si>
    <t>WA</t>
  </si>
  <si>
    <t>Anchorage International Airport</t>
  </si>
  <si>
    <t>Bloom Energy</t>
  </si>
  <si>
    <t>Charlotte International Airport</t>
  </si>
  <si>
    <t>CLT</t>
  </si>
  <si>
    <t>Charlotte</t>
  </si>
  <si>
    <t>NC</t>
  </si>
  <si>
    <t>McCall</t>
  </si>
  <si>
    <t>McCall Municipal Airport</t>
  </si>
  <si>
    <t>MYL</t>
  </si>
  <si>
    <t>Airport Administrative Building</t>
  </si>
  <si>
    <t>Teterboro Airport</t>
  </si>
  <si>
    <t>Albuquerque International Airport</t>
  </si>
  <si>
    <t>EHO</t>
  </si>
  <si>
    <t>Shelby Cleveland County Airport</t>
  </si>
  <si>
    <t>Shelby</t>
  </si>
  <si>
    <t>Warren Field</t>
  </si>
  <si>
    <t>OCW</t>
  </si>
  <si>
    <t>Washington</t>
  </si>
  <si>
    <t>Land at entrance</t>
  </si>
  <si>
    <t>GFK</t>
  </si>
  <si>
    <t>DIK</t>
  </si>
  <si>
    <t>UNV</t>
  </si>
  <si>
    <t>LEED Silver</t>
  </si>
  <si>
    <t>20 vertical, 2 horizontal</t>
  </si>
  <si>
    <t>Vertical/Horizontal</t>
  </si>
  <si>
    <t>Bismarck</t>
  </si>
  <si>
    <t>Nashville</t>
  </si>
  <si>
    <t>ND</t>
  </si>
  <si>
    <t>BIS</t>
  </si>
  <si>
    <t>Grand Forks</t>
  </si>
  <si>
    <t>Wyandot</t>
  </si>
  <si>
    <t>56D</t>
  </si>
  <si>
    <t>Wyandot County Airport</t>
  </si>
  <si>
    <t>Cleveland</t>
  </si>
  <si>
    <t>CLE</t>
  </si>
  <si>
    <t>Cleveland-Hopkins International Airport</t>
  </si>
  <si>
    <t>Red and Blue Lots</t>
  </si>
  <si>
    <t>CMH</t>
  </si>
  <si>
    <t>Concourse A</t>
  </si>
  <si>
    <t>John Glenn Columbus International Airport</t>
  </si>
  <si>
    <t>Columbus</t>
  </si>
  <si>
    <t>Airport and Concessionaires</t>
  </si>
  <si>
    <t>Rogue Valley International Medford Airport</t>
  </si>
  <si>
    <t>Medford</t>
  </si>
  <si>
    <t>MFR</t>
  </si>
  <si>
    <t>Parking lot walkway</t>
  </si>
  <si>
    <t>RDM</t>
  </si>
  <si>
    <t>Redmond</t>
  </si>
  <si>
    <t>Redmond Municipal Airport</t>
  </si>
  <si>
    <t>Corvallis</t>
  </si>
  <si>
    <t>Corvallis Municipal Airport</t>
  </si>
  <si>
    <t>CVO</t>
  </si>
  <si>
    <t>Eastern Oregon Regional Airport</t>
  </si>
  <si>
    <t>Pendleton</t>
  </si>
  <si>
    <t>Land near airport entrance</t>
  </si>
  <si>
    <t>PDT</t>
  </si>
  <si>
    <t>Portland International Airport</t>
  </si>
  <si>
    <t>Deicing Center</t>
  </si>
  <si>
    <t>PDX</t>
  </si>
  <si>
    <t>PDX Nike Store</t>
  </si>
  <si>
    <t>ESCO</t>
  </si>
  <si>
    <t>State College</t>
  </si>
  <si>
    <t>PA</t>
  </si>
  <si>
    <t>Retrofit</t>
  </si>
  <si>
    <t>Columbia Metropolitan Airport</t>
  </si>
  <si>
    <t>CME</t>
  </si>
  <si>
    <t>Columbia</t>
  </si>
  <si>
    <t>SC</t>
  </si>
  <si>
    <t>Pierre Municipal Airport</t>
  </si>
  <si>
    <t>Pierre</t>
  </si>
  <si>
    <t>SD</t>
  </si>
  <si>
    <t>PIR</t>
  </si>
  <si>
    <t>Chattanooga Metropolitan Airport</t>
  </si>
  <si>
    <t>CHA</t>
  </si>
  <si>
    <t>Chatanooga</t>
  </si>
  <si>
    <t>Smyrna Airport</t>
  </si>
  <si>
    <t>MQY</t>
  </si>
  <si>
    <t>Smyrna</t>
  </si>
  <si>
    <t>Ground in Office Park</t>
  </si>
  <si>
    <t>Clarksville Regional Airport</t>
  </si>
  <si>
    <t>CKV</t>
  </si>
  <si>
    <t>Clarksville</t>
  </si>
  <si>
    <t>Main airport building</t>
  </si>
  <si>
    <t>Geothermal Lake Plate</t>
  </si>
  <si>
    <t>Water</t>
  </si>
  <si>
    <t>FAA 512 Grant</t>
  </si>
  <si>
    <t xml:space="preserve">Austin-Bergstrom International Airport </t>
  </si>
  <si>
    <t>AUS</t>
  </si>
  <si>
    <t>Ground Near Cargo</t>
  </si>
  <si>
    <t>Taxi Staging Areas</t>
  </si>
  <si>
    <t>ELP</t>
  </si>
  <si>
    <t>El Paso International Airport</t>
  </si>
  <si>
    <t>El Paso</t>
  </si>
  <si>
    <t>Houston</t>
  </si>
  <si>
    <t>George Bush Intercontinental Airport</t>
  </si>
  <si>
    <t>IAH</t>
  </si>
  <si>
    <t>San Antonio International Airport</t>
  </si>
  <si>
    <t>SAT</t>
  </si>
  <si>
    <t>San Antonio</t>
  </si>
  <si>
    <t>Blue Garage</t>
  </si>
  <si>
    <t>Austin EnergyGreenChoice</t>
  </si>
  <si>
    <t>RMP Suscriber Solar</t>
  </si>
  <si>
    <t>Solar PV</t>
  </si>
  <si>
    <t>Wind</t>
  </si>
  <si>
    <t>Various</t>
  </si>
  <si>
    <t>UT</t>
  </si>
  <si>
    <t>Location</t>
  </si>
  <si>
    <t xml:space="preserve">20 MW Millard County </t>
  </si>
  <si>
    <t>858 blocks - 4%</t>
  </si>
  <si>
    <t>Salt Lake City International</t>
  </si>
  <si>
    <t>SLC</t>
  </si>
  <si>
    <t>Biofuel</t>
  </si>
  <si>
    <t>Buses</t>
  </si>
  <si>
    <t>Seattle Tacoma International Airport</t>
  </si>
  <si>
    <t>Reno-Tahoe International Airport</t>
  </si>
  <si>
    <t>ARFF Building</t>
  </si>
  <si>
    <t>RNO</t>
  </si>
  <si>
    <t xml:space="preserve">Reno </t>
  </si>
  <si>
    <t>NV</t>
  </si>
  <si>
    <t>Southern Vermont Regional Airport</t>
  </si>
  <si>
    <t>Rutland</t>
  </si>
  <si>
    <t>Airfield Entrance</t>
  </si>
  <si>
    <t>RUT</t>
  </si>
  <si>
    <t>Parkkng Garage Top Deck</t>
  </si>
  <si>
    <t>Warrenton-Fauquier Airport</t>
  </si>
  <si>
    <t>New Terminal</t>
  </si>
  <si>
    <t>HWY</t>
  </si>
  <si>
    <t>Warrenton</t>
  </si>
  <si>
    <t>VA</t>
  </si>
  <si>
    <t>TWD</t>
  </si>
  <si>
    <t>Port Townsend</t>
  </si>
  <si>
    <t>WI</t>
  </si>
  <si>
    <t>Lopez Island</t>
  </si>
  <si>
    <t>50% of airport's energy</t>
  </si>
  <si>
    <t>Lopez Island Airport</t>
  </si>
  <si>
    <t>S31</t>
  </si>
  <si>
    <t>ALW</t>
  </si>
  <si>
    <t>Walla Walla</t>
  </si>
  <si>
    <t>Walla Walla Regional Airport</t>
  </si>
  <si>
    <t>Appleton International Airport</t>
  </si>
  <si>
    <t>ATW</t>
  </si>
  <si>
    <t>Appleton</t>
  </si>
  <si>
    <t>General Aviation Terminal Building</t>
  </si>
  <si>
    <t>Terminal Parking</t>
  </si>
  <si>
    <t>Dane County Regional Airport</t>
  </si>
  <si>
    <t>MSN</t>
  </si>
  <si>
    <t>Madison</t>
  </si>
  <si>
    <t>Rental Car</t>
  </si>
  <si>
    <t>General Aviation Terminal</t>
  </si>
  <si>
    <t>Middleton Municipal Airport</t>
  </si>
  <si>
    <t>C29</t>
  </si>
  <si>
    <t>Snow Removal Building</t>
  </si>
  <si>
    <t>Green Bay Austin-Straubel International Airport</t>
  </si>
  <si>
    <t>GRB</t>
  </si>
  <si>
    <t>Green Bay</t>
  </si>
  <si>
    <t>CWA</t>
  </si>
  <si>
    <t>Mosinee</t>
  </si>
  <si>
    <t>Central Wisconsin Airport</t>
  </si>
  <si>
    <t>Yeager Airport</t>
  </si>
  <si>
    <t>CRW</t>
  </si>
  <si>
    <t>Charleston</t>
  </si>
  <si>
    <t>WV</t>
  </si>
  <si>
    <t>Long-Term Parking Garage</t>
  </si>
  <si>
    <t>Terminal and Hangar</t>
  </si>
  <si>
    <t>Southwest Wyoming Regional Airport</t>
  </si>
  <si>
    <t>Rock Springs</t>
  </si>
  <si>
    <t>WY</t>
  </si>
  <si>
    <t>RKS</t>
  </si>
  <si>
    <t>Fixed tilt, Roof- and Canopy-mounted</t>
  </si>
  <si>
    <t>Topeka Regional Airport</t>
  </si>
  <si>
    <t>FOE</t>
  </si>
  <si>
    <t>Topeka</t>
  </si>
  <si>
    <t>KS</t>
  </si>
  <si>
    <t>SLN</t>
  </si>
  <si>
    <t>Salina</t>
  </si>
  <si>
    <t>Salina Regional Airport</t>
  </si>
  <si>
    <t xml:space="preserve">Open area </t>
  </si>
  <si>
    <t>Adjacent to airport buildings</t>
  </si>
  <si>
    <t>BQN</t>
  </si>
  <si>
    <t>Private</t>
  </si>
  <si>
    <t>Privately Financed</t>
  </si>
  <si>
    <t>Airfield south of apron</t>
  </si>
  <si>
    <t>Organic Waste</t>
  </si>
  <si>
    <t>Reverse Auction</t>
  </si>
  <si>
    <t>Airport budget</t>
  </si>
  <si>
    <t>Nantucket Memorial Airport</t>
  </si>
  <si>
    <t>ACK</t>
  </si>
  <si>
    <t>Nantucket</t>
  </si>
  <si>
    <t>LEED, four heat pumps</t>
  </si>
  <si>
    <t>Lake Tahoe Airport</t>
  </si>
  <si>
    <t>TVL</t>
  </si>
  <si>
    <t>South Lake Tahoe</t>
  </si>
  <si>
    <t>Staten Solar is the developer, 20 year PPA</t>
  </si>
  <si>
    <t>Powers airport lighting</t>
  </si>
  <si>
    <t>Owned by Arizona Public Service, Low cost lease</t>
  </si>
  <si>
    <t>Airport (energy), Utility (RECs)</t>
  </si>
  <si>
    <t>Sharp Solar Case Study, Arizona Public Service</t>
  </si>
  <si>
    <t>FAA Section 512 Grant: AIP 91%, airport and ADOT cost share</t>
  </si>
  <si>
    <t>Developed by Regenesis, owned by Nautilis</t>
  </si>
  <si>
    <t>Solar Power Partners was developer</t>
  </si>
  <si>
    <t>Developed by Sunpower, Arizona Public Service is the utility</t>
  </si>
  <si>
    <t>SunTrek installed the units</t>
  </si>
  <si>
    <t>Developed by SunEdison</t>
  </si>
  <si>
    <t>Federal Express is the tenant, PowerGuard Tiles</t>
  </si>
  <si>
    <t>NRG was develoepr, Borrego the EPC contractor</t>
  </si>
  <si>
    <t>Borrego was the developer</t>
  </si>
  <si>
    <t>Develoepr</t>
  </si>
  <si>
    <t>SpearPoint was the developer, PPA signed with Landmark Aviation</t>
  </si>
  <si>
    <t xml:space="preserve">Tenant  </t>
  </si>
  <si>
    <t>Tenant is Aeroplex/Aerolease, More projects proposed</t>
  </si>
  <si>
    <t>Fotowatio was the developer, Xcel is the utility</t>
  </si>
  <si>
    <t>Constellation was the developer, Xcel the utilit</t>
  </si>
  <si>
    <t>Oak Leaf was the developer, Xcel the utility</t>
  </si>
  <si>
    <t>Hertz is the tenant</t>
  </si>
  <si>
    <t>Microgrid project w/battery, Xcel is the utility</t>
  </si>
  <si>
    <t>Community solar, Clean Energy Collaborative is the developer, Holy Cross is the utility</t>
  </si>
  <si>
    <t>Signature Flight is the tenant</t>
  </si>
  <si>
    <t>SunEdison was the developer</t>
  </si>
  <si>
    <t>NRG was the developer</t>
  </si>
  <si>
    <t xml:space="preserve">Airfield </t>
  </si>
  <si>
    <t>Origis Energy was the developer</t>
  </si>
  <si>
    <t>$15k/year lease to airport, Tampa Electric is the utility</t>
  </si>
  <si>
    <t>Georgia Power PPA, Nexamp is the developer</t>
  </si>
  <si>
    <t>Georgia Power is the utility</t>
  </si>
  <si>
    <t>20 year PPA, New Generation was the developer, Ameren is the utility</t>
  </si>
  <si>
    <t>15 year PPA, Geneal Energy Solutions was the developer, Indianapolis Power and Light is the utility</t>
  </si>
  <si>
    <t>Geneal Energy Solutions was the developer, Indianapolis Power and Light is the utility</t>
  </si>
  <si>
    <t>GES/Telemon was the developer, Utility is NIPSCO, Airport will own in 15 years</t>
  </si>
  <si>
    <t>Water Storage Tank</t>
  </si>
  <si>
    <t>Developer is Diversified Communications, Provides 13.3% of MRRA's power</t>
  </si>
  <si>
    <t>Nextera is developer, PPA with regional utility, Land lease revenue</t>
  </si>
  <si>
    <t>G&amp;S Solar was developer, CVEC signed PPA</t>
  </si>
  <si>
    <t>Ameresco was developer, sells power to airport through a PPA</t>
  </si>
  <si>
    <t>QECB Bond, grant from utility, Xcel</t>
  </si>
  <si>
    <t>Amren is utility, pays lease for airport land, offers green power to customers</t>
  </si>
  <si>
    <t>Granite Air Center is the tenant</t>
  </si>
  <si>
    <t>Funded by AIP through VALE Program</t>
  </si>
  <si>
    <t>Maintenance and Cargo Buildings, Borrego was the developer</t>
  </si>
  <si>
    <t>Federal Express is the tenant</t>
  </si>
  <si>
    <t>Sunlight General was the developer, Jet Aviation the Tenant, PAA signed, UniSolar Thin Film technology used</t>
  </si>
  <si>
    <t>Department of Mines State grant of $100,000</t>
  </si>
  <si>
    <t>50 panels, installed by Blue Skies Consulting</t>
  </si>
  <si>
    <t>USDA</t>
  </si>
  <si>
    <t>NARENCO was developer, Duke is utility, Lease payment to airport</t>
  </si>
  <si>
    <t>Duke energy is the developer, NC Municipal PowerAgency is the utility, lease payment to airport</t>
  </si>
  <si>
    <t>20 year PPA, PSEG was developer</t>
  </si>
  <si>
    <t>Net metered, incentive from Pacific Power, grant from Oregon Energy Trust</t>
  </si>
  <si>
    <t>Utility, Non-Profit</t>
  </si>
  <si>
    <t>Developer was Cypress Creek</t>
  </si>
  <si>
    <t>Utility is Portland Power and Light</t>
  </si>
  <si>
    <t xml:space="preserve">Tenants are Nike and NWA </t>
  </si>
  <si>
    <t>Developer was ConEd Solutions, assigns bill credits</t>
  </si>
  <si>
    <t>Utility is Missouri River Energy Services</t>
  </si>
  <si>
    <t>AIP funds through Section 512 Program</t>
  </si>
  <si>
    <t>Soltas was developer, owned by True Green, TVA is the Utility</t>
  </si>
  <si>
    <t>3,200 MWh, Utility is Austin Energy, provides green power to customers through subscription</t>
  </si>
  <si>
    <t>Encore Renewable constructed the project, Burlington Electric is the utility</t>
  </si>
  <si>
    <t>Rocky Mountain Power's Blue Sky Program</t>
  </si>
  <si>
    <t>One Energy is developer, Madison Gas and Electric is utility, subscriptions to customers</t>
  </si>
  <si>
    <t>AIP funds paid for 50% of project</t>
  </si>
  <si>
    <t>Project removed by APS in 2018 after 20 year lease expired</t>
  </si>
  <si>
    <t>Terminal Parking Lot</t>
  </si>
  <si>
    <t>SunEdison was the developer, airport paid $0.02/kW generated, equal to $325,000 in bill credits for all three projects</t>
  </si>
  <si>
    <t>Lakeland Linder International Airport</t>
  </si>
  <si>
    <t>ROC</t>
  </si>
  <si>
    <t>Rochester</t>
  </si>
  <si>
    <t>Palm Springs</t>
  </si>
  <si>
    <t>PSP</t>
  </si>
  <si>
    <t>Roof- and Canopy-mounted</t>
  </si>
  <si>
    <t>Air Traffic Control Tower</t>
  </si>
  <si>
    <t>76.4 tons of cooling</t>
  </si>
  <si>
    <t>79.6 tons of cooling</t>
  </si>
  <si>
    <t>12 bore holes</t>
  </si>
  <si>
    <t>108 bore holes</t>
  </si>
  <si>
    <t>276 bore holes</t>
  </si>
  <si>
    <t>120 bore holes</t>
  </si>
  <si>
    <t>6 bore holes</t>
  </si>
  <si>
    <t>80 bore holes</t>
  </si>
  <si>
    <t>14 bore holes</t>
  </si>
  <si>
    <t>16 bore holes</t>
  </si>
  <si>
    <t>200 bore holes</t>
  </si>
  <si>
    <t>33 bore holes</t>
  </si>
  <si>
    <t>20 bore holes</t>
  </si>
  <si>
    <t>Central utility plant</t>
  </si>
  <si>
    <t>Dickinson Theodore Roosevelt Regional</t>
  </si>
  <si>
    <t>Juneau International Airport</t>
  </si>
  <si>
    <t>South Bend International Airport</t>
  </si>
  <si>
    <t>Greater Binghamton Airport</t>
  </si>
  <si>
    <t>University Park Airport</t>
  </si>
  <si>
    <t>Palm Springs International Airport</t>
  </si>
  <si>
    <t>Long Island MacArthur Airport</t>
  </si>
  <si>
    <t>Greater Rochester International Airport</t>
  </si>
  <si>
    <t>Jefferson County International Airport</t>
  </si>
  <si>
    <t>Capacity (kWDC)</t>
  </si>
  <si>
    <t>Projects Removed</t>
  </si>
  <si>
    <t>Plattsburgh International Airport</t>
  </si>
  <si>
    <t>PBG</t>
  </si>
  <si>
    <t>Plattsburgh</t>
  </si>
  <si>
    <t xml:space="preserve">Three hangars and one industrial building </t>
  </si>
  <si>
    <t>FBO Terminal Roof</t>
  </si>
  <si>
    <t>Roof of FBO Building</t>
  </si>
  <si>
    <t xml:space="preserve">LEED </t>
  </si>
  <si>
    <t>GSP</t>
  </si>
  <si>
    <t>Greer</t>
  </si>
  <si>
    <t>Roof of GA Terminal Building</t>
  </si>
  <si>
    <t>Buildng achieved LEED Gold</t>
  </si>
  <si>
    <t>Roof of commercial terminal building</t>
  </si>
  <si>
    <t>20,840 sf of panels, Cost $621,000</t>
  </si>
  <si>
    <t>Ground adjacent to Student Life Center</t>
  </si>
  <si>
    <t>University</t>
  </si>
  <si>
    <t>10 kW unit</t>
  </si>
  <si>
    <t>125 foot tall, Northern Power Systems</t>
  </si>
  <si>
    <t>16 - 1 kW units</t>
  </si>
  <si>
    <t>Roof of Airport Electrical Vault Building</t>
  </si>
  <si>
    <t>Kansas State University Polytechnical, Next to Student Life Center</t>
  </si>
  <si>
    <t>AeroVironment Wind Turbine</t>
  </si>
  <si>
    <t>112 foot tall, Bergey Windpower Turbine</t>
  </si>
  <si>
    <t>Eastern Wind Power Turbine</t>
  </si>
  <si>
    <t>Wind Spire wind turbines</t>
  </si>
  <si>
    <t>74 solar panels, Located at Kansas State University Polytechnic Campus</t>
  </si>
  <si>
    <t>Ground Near Terminal</t>
  </si>
  <si>
    <t>9 - 1.5 kW units</t>
  </si>
  <si>
    <t>Swift Wind Turbines</t>
  </si>
  <si>
    <t>Units - Rating</t>
  </si>
  <si>
    <t>TOTAL</t>
  </si>
  <si>
    <t>Boiler - Heating</t>
  </si>
  <si>
    <t>Backup Generator - Electricity</t>
  </si>
  <si>
    <t>Anaerobic Digestion - Electricity</t>
  </si>
  <si>
    <t>Raleigh-Durham International Airport</t>
  </si>
  <si>
    <t>RDU</t>
  </si>
  <si>
    <t>1760 kWh</t>
  </si>
  <si>
    <t>Airport/FAA ZEV</t>
  </si>
  <si>
    <t>Shuttle Operation</t>
  </si>
  <si>
    <t>4 each 440 kWh battery electric buses.  RDU plans to purchase 4 additional in 2020 with delivery in 2021.</t>
  </si>
  <si>
    <t>Electricity</t>
  </si>
  <si>
    <t xml:space="preserve">Blue Grass Airport </t>
  </si>
  <si>
    <t>LEX</t>
  </si>
  <si>
    <t>KY</t>
  </si>
  <si>
    <t xml:space="preserve">Posicharge </t>
  </si>
  <si>
    <t xml:space="preserve">240 V </t>
  </si>
  <si>
    <t>United Airlines</t>
  </si>
  <si>
    <t xml:space="preserve">Under Terminal </t>
  </si>
  <si>
    <t xml:space="preserve">Stations for charging tugs </t>
  </si>
  <si>
    <t>ANC</t>
  </si>
  <si>
    <t>Redeployed in 2018</t>
  </si>
  <si>
    <t>2 Vehicles</t>
  </si>
  <si>
    <t>Two from MEM moved to ALB</t>
  </si>
  <si>
    <t>Vehicle Charging</t>
  </si>
  <si>
    <t>Two 25 kW units, $2.4m DOE Grant, one year demonstration</t>
  </si>
  <si>
    <t>Austin-Bergstrom International Airport</t>
  </si>
  <si>
    <t>Salt Lake City International Airport</t>
  </si>
  <si>
    <t>Not on Airport Property</t>
  </si>
  <si>
    <t>TOTAL Number of Projects</t>
  </si>
  <si>
    <t>TOTAL Capacity (kW)</t>
  </si>
  <si>
    <t>Projects by Design</t>
  </si>
  <si>
    <t>Projects by Owner</t>
  </si>
  <si>
    <t>Projects by Power Purchaser</t>
  </si>
  <si>
    <t>Airport through PPA</t>
  </si>
  <si>
    <t>Installations by Date</t>
  </si>
  <si>
    <t>FAA Region</t>
  </si>
  <si>
    <t>Hub Size</t>
  </si>
  <si>
    <t>L</t>
  </si>
  <si>
    <t>S</t>
  </si>
  <si>
    <t>N</t>
  </si>
  <si>
    <t>M</t>
  </si>
  <si>
    <t>RIL</t>
  </si>
  <si>
    <t>NWM</t>
  </si>
  <si>
    <t>SOU</t>
  </si>
  <si>
    <t>GRL</t>
  </si>
  <si>
    <t>EST</t>
  </si>
  <si>
    <t>CEN</t>
  </si>
  <si>
    <t>WPC</t>
  </si>
  <si>
    <t>SOW</t>
  </si>
  <si>
    <t>Airport Size</t>
  </si>
  <si>
    <t xml:space="preserve">Canopy-mounted, Dual axis, Trees </t>
  </si>
  <si>
    <t>Fixed</t>
  </si>
  <si>
    <t>Primary Funding for Project</t>
  </si>
  <si>
    <t>Other (shared cost)</t>
  </si>
  <si>
    <t>1998-2006</t>
  </si>
  <si>
    <t>PPA, Land lease revenue</t>
  </si>
  <si>
    <t>Developed by Blue Renewable Energy, 20 year PPA with airport</t>
  </si>
  <si>
    <t>Johnson Controls installed</t>
  </si>
  <si>
    <t>ALK</t>
  </si>
  <si>
    <t>Project Ownership</t>
  </si>
  <si>
    <t>Projects by Hub Size</t>
  </si>
  <si>
    <t>Large</t>
  </si>
  <si>
    <t>Medium</t>
  </si>
  <si>
    <t>Small</t>
  </si>
  <si>
    <t>Nonhub</t>
  </si>
  <si>
    <t>General Aviation</t>
  </si>
  <si>
    <t>Eastern</t>
  </si>
  <si>
    <t>Central</t>
  </si>
  <si>
    <t>Southern</t>
  </si>
  <si>
    <t>Southwestern</t>
  </si>
  <si>
    <t>Northwest Mountain</t>
  </si>
  <si>
    <t>Western Pacific</t>
  </si>
  <si>
    <t>Alaska</t>
  </si>
  <si>
    <t>Great Lakes</t>
  </si>
  <si>
    <t>STT</t>
  </si>
  <si>
    <t>Cyril King Airport</t>
  </si>
  <si>
    <t>Charlotte Amamlie</t>
  </si>
  <si>
    <t>Airfield next to runway</t>
  </si>
  <si>
    <t>Funded by US Dept of Energy through ARRA, damaged by Hurricane in 2017, refurbished in 2019</t>
  </si>
  <si>
    <t>ARRA</t>
  </si>
  <si>
    <t>USDOE</t>
  </si>
  <si>
    <t>VI</t>
  </si>
  <si>
    <t>Binghamton</t>
  </si>
  <si>
    <t>Apron Heating and Terminal Cooling</t>
  </si>
  <si>
    <t>In operation as of January 2020.</t>
  </si>
  <si>
    <t>MDT</t>
  </si>
  <si>
    <t>Texas</t>
  </si>
  <si>
    <t>8/1/2018 - 07/31/2022</t>
  </si>
  <si>
    <t>Reverse Auction , Annual 2.6 M kWh</t>
  </si>
  <si>
    <t>Harrisburg International Airport</t>
  </si>
  <si>
    <t>Solar Thermal</t>
  </si>
  <si>
    <t>Geothermal</t>
  </si>
  <si>
    <t>Landfill Gas</t>
  </si>
  <si>
    <t>Bioenergy</t>
  </si>
  <si>
    <t>Fuel Cells</t>
  </si>
  <si>
    <t>Projects</t>
  </si>
  <si>
    <t>Airports</t>
  </si>
  <si>
    <t>Diff Airports</t>
  </si>
  <si>
    <t>TOTAL Number of Airports</t>
  </si>
  <si>
    <t>New and existing parking canopies</t>
  </si>
  <si>
    <t>One canopy charges electric vehicles</t>
  </si>
  <si>
    <t>TOTALS</t>
  </si>
  <si>
    <t>States</t>
  </si>
  <si>
    <t>Diff States</t>
  </si>
  <si>
    <t>Territories</t>
  </si>
  <si>
    <t>BIOENERGY</t>
  </si>
  <si>
    <t>Utility/Airport</t>
  </si>
  <si>
    <t>CNG Fueling Station</t>
  </si>
  <si>
    <t>Two CNG Fueling Station</t>
  </si>
  <si>
    <t>16 Buses</t>
  </si>
  <si>
    <t>180,000 gallons, 10 buses</t>
  </si>
  <si>
    <t>10% of CNG used by 189 shuttle buses and 120 airport vehicles</t>
  </si>
  <si>
    <t xml:space="preserve">Airport  </t>
  </si>
  <si>
    <t xml:space="preserve">Two CNG Fueling Stations </t>
  </si>
  <si>
    <t>Airport Terminal</t>
  </si>
  <si>
    <t>Liquid Biofuel</t>
  </si>
  <si>
    <t>Digester Gas</t>
  </si>
  <si>
    <t>Canopy</t>
  </si>
  <si>
    <t>Ground</t>
  </si>
  <si>
    <t>Roof</t>
  </si>
  <si>
    <t>Private Funding</t>
  </si>
  <si>
    <t>28 bore holes</t>
  </si>
  <si>
    <t xml:space="preserve">Vertical </t>
  </si>
  <si>
    <t>Private funding</t>
  </si>
  <si>
    <t xml:space="preserve">Terminal, parking lot </t>
  </si>
  <si>
    <t>79 panels, funded by a local beneficiary</t>
  </si>
  <si>
    <t>50% of shuttle buses run on RNG</t>
  </si>
  <si>
    <t>Storage</t>
  </si>
  <si>
    <t>Austin Bergstrom International Airport</t>
  </si>
  <si>
    <t>Dallas-Ft Worth International Airport</t>
  </si>
  <si>
    <t>Water Storage</t>
  </si>
  <si>
    <t>0.5 Million Gallons</t>
  </si>
  <si>
    <t>6 Million Gallons</t>
  </si>
  <si>
    <t>Chicago Midway International Airport</t>
  </si>
  <si>
    <t>14,000 Ton-hours (49.4 MWh) or 1,116,200 lbs (528,988 kg) </t>
  </si>
  <si>
    <t>Central Utility</t>
  </si>
  <si>
    <t>total</t>
  </si>
  <si>
    <t>Bismarck Municipal Airport</t>
  </si>
  <si>
    <t>Chattanooga</t>
  </si>
  <si>
    <t>Tucson International Airport</t>
  </si>
  <si>
    <t>Tucson</t>
  </si>
  <si>
    <t>Bakersfield</t>
  </si>
  <si>
    <t>Fresno-Yosemite International Airport</t>
  </si>
  <si>
    <t>Boise Airport</t>
  </si>
  <si>
    <t>Greenville-Spartanuerg International Airport</t>
  </si>
  <si>
    <t>Port of Portland Headquarters</t>
  </si>
  <si>
    <t>180 panels, Powers lights in parking garage, can be expanded</t>
  </si>
  <si>
    <t>Marshall Municipal Airport</t>
  </si>
  <si>
    <t>MHL</t>
  </si>
  <si>
    <t>Marshall</t>
  </si>
  <si>
    <t>Airfield land west of airport</t>
  </si>
  <si>
    <t>MC Power built the project.  Power is sold to the Missouri Joint Municipal Electric Utility in a 25 yr contract</t>
  </si>
  <si>
    <t>Seattle-Tacoma International Airport</t>
  </si>
  <si>
    <t>Contract starts Oct 2020</t>
  </si>
  <si>
    <t>Contract for supply sufficient to power 100% of CNG buses and 55% of Terminal heating</t>
  </si>
  <si>
    <t>CNG Fueling Station and Terminal building</t>
  </si>
  <si>
    <t>Appleton Airport</t>
  </si>
  <si>
    <t>Chattanooga Airport</t>
  </si>
  <si>
    <t>Mettel Field Airport</t>
  </si>
  <si>
    <t>CEV</t>
  </si>
  <si>
    <t>Connersville</t>
  </si>
  <si>
    <t>Under Construction</t>
  </si>
  <si>
    <t>Mettel Field - Connersville</t>
  </si>
  <si>
    <t>Brookhaven Calabro Airport</t>
  </si>
  <si>
    <t>HWV</t>
  </si>
  <si>
    <t>Francis S. Gabreski Airport</t>
  </si>
  <si>
    <t>FOK</t>
  </si>
  <si>
    <t>Westhampton</t>
  </si>
  <si>
    <t>Four arrays, 20 yr PPA w/ PSEG Long Island Power Authority - developer Madbury Capital, Agilitas Energy</t>
  </si>
  <si>
    <t>Two arrays, 20 yr PPA w/ PSEG Long Island Power Authority - developer AES</t>
  </si>
  <si>
    <t>Francis Gabreski Airport</t>
  </si>
  <si>
    <t>References</t>
  </si>
  <si>
    <t>CY 2018 Enplanements</t>
  </si>
  <si>
    <t>Number of Projects by Technology</t>
  </si>
  <si>
    <t>https://www.faa.gov/airports/planning_capacity/passenger_allcargo_stats/passenger/</t>
  </si>
  <si>
    <t>SOLAR DATA</t>
  </si>
  <si>
    <t>Western/Pacific</t>
  </si>
  <si>
    <t>Other government</t>
  </si>
  <si>
    <t>Cost Share</t>
  </si>
  <si>
    <t>Installations by Date (Cumulative)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</si>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</sst>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right"/>
    </xf>
    <xf numFmtId="0" fontId="0" fillId="3" borderId="0" xfId="0" applyFill="1"/>
    <xf numFmtId="1" fontId="0" fillId="0" borderId="0" xfId="0" applyNumberFormat="1"/>
    <xf numFmtId="0" fontId="0" fillId="0" borderId="0" xfId="0" applyFill="1"/>
    <xf numFmtId="9" fontId="0" fillId="0" borderId="0" xfId="0" applyNumberForma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0" fillId="0" borderId="0" xfId="0" applyAlignment="1">
      <alignment horizontal="right" indent="2"/>
    </xf>
    <xf numFmtId="0" fontId="3" fillId="0" borderId="0" xfId="0" applyFont="1" applyAlignment="1">
      <alignment horizontal="right" indent="2"/>
    </xf>
    <xf numFmtId="3" fontId="0" fillId="0" borderId="0" xfId="0" applyNumberFormat="1" applyAlignment="1">
      <alignment horizontal="right" indent="2"/>
    </xf>
    <xf numFmtId="0" fontId="0" fillId="0" borderId="0" xfId="0" applyFill="1" applyAlignment="1">
      <alignment horizontal="right" indent="2"/>
    </xf>
    <xf numFmtId="0" fontId="0" fillId="3" borderId="0" xfId="0" applyFill="1" applyAlignment="1">
      <alignment horizontal="right" indent="2"/>
    </xf>
    <xf numFmtId="0" fontId="4" fillId="0" borderId="0" xfId="0" applyFont="1" applyAlignment="1">
      <alignment horizontal="right" indent="2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Fill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2"/>
    </xf>
    <xf numFmtId="1" fontId="0" fillId="0" borderId="0" xfId="0" applyNumberFormat="1" applyAlignment="1">
      <alignment horizontal="right" indent="2"/>
    </xf>
    <xf numFmtId="0" fontId="6" fillId="0" borderId="0" xfId="1"/>
    <xf numFmtId="3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TOTALS!$A$2:$A$7</c:f>
              <c:strCache>
                <c:ptCount val="6"/>
                <c:pt idx="0">
                  <c:v>Bioenergy</c:v>
                </c:pt>
                <c:pt idx="1">
                  <c:v>Fuel Cells</c:v>
                </c:pt>
                <c:pt idx="2">
                  <c:v>Geothermal</c:v>
                </c:pt>
                <c:pt idx="3">
                  <c:v>Solar PV</c:v>
                </c:pt>
                <c:pt idx="4">
                  <c:v>Solar Thermal</c:v>
                </c:pt>
                <c:pt idx="5">
                  <c:v>Wind</c:v>
                </c:pt>
              </c:strCache>
            </c:strRef>
          </c:cat>
          <c:val>
            <c:numRef>
              <c:f>TOTALS!$B$2:$B$7</c:f>
              <c:numCache>
                <c:formatCode>General</c:formatCode>
                <c:ptCount val="6"/>
                <c:pt idx="0">
                  <c:v>11</c:v>
                </c:pt>
                <c:pt idx="1">
                  <c:v>4</c:v>
                </c:pt>
                <c:pt idx="2">
                  <c:v>26</c:v>
                </c:pt>
                <c:pt idx="3">
                  <c:v>158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55-4B19-BFC2-DACC490978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6183640"/>
        <c:axId val="446187248"/>
        <c:axId val="0"/>
      </c:bar3DChart>
      <c:catAx>
        <c:axId val="44618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87248"/>
        <c:crosses val="autoZero"/>
        <c:auto val="1"/>
        <c:lblAlgn val="ctr"/>
        <c:lblOffset val="100"/>
        <c:noMultiLvlLbl val="0"/>
      </c:catAx>
      <c:valAx>
        <c:axId val="44618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183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'Solar Data'!$A$22:$A$28</c:f>
              <c:strCache>
                <c:ptCount val="7"/>
                <c:pt idx="0">
                  <c:v>Eastern</c:v>
                </c:pt>
                <c:pt idx="1">
                  <c:v>Central</c:v>
                </c:pt>
                <c:pt idx="2">
                  <c:v>Southern</c:v>
                </c:pt>
                <c:pt idx="3">
                  <c:v>Great Lakes</c:v>
                </c:pt>
                <c:pt idx="4">
                  <c:v>Southwestern</c:v>
                </c:pt>
                <c:pt idx="5">
                  <c:v>Northwest Mountain</c:v>
                </c:pt>
                <c:pt idx="6">
                  <c:v>Western/Pacific</c:v>
                </c:pt>
              </c:strCache>
            </c:strRef>
          </c:cat>
          <c:val>
            <c:numRef>
              <c:f>'Solar Data'!$B$22:$B$28</c:f>
              <c:numCache>
                <c:formatCode>#,##0</c:formatCode>
                <c:ptCount val="7"/>
                <c:pt idx="0">
                  <c:v>32</c:v>
                </c:pt>
                <c:pt idx="1">
                  <c:v>12</c:v>
                </c:pt>
                <c:pt idx="2">
                  <c:v>15</c:v>
                </c:pt>
                <c:pt idx="3">
                  <c:v>25</c:v>
                </c:pt>
                <c:pt idx="4">
                  <c:v>12</c:v>
                </c:pt>
                <c:pt idx="5">
                  <c:v>20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1-4929-B1DD-7DDA33661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6664296"/>
        <c:axId val="446666592"/>
      </c:barChart>
      <c:catAx>
        <c:axId val="446664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666592"/>
        <c:crosses val="autoZero"/>
        <c:auto val="1"/>
        <c:lblAlgn val="ctr"/>
        <c:lblOffset val="100"/>
        <c:noMultiLvlLbl val="0"/>
      </c:catAx>
      <c:valAx>
        <c:axId val="44666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664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1D2-4950-AA83-4622C1D768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9E-4A67-B02C-586AD98DBE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1D2-4950-AA83-4622C1D768E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9E-4A67-B02C-586AD98DBEF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9E-4A67-B02C-586AD98DBEF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49E-4A67-B02C-586AD98DBEF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49E-4A67-B02C-586AD98DBEFC}"/>
              </c:ext>
            </c:extLst>
          </c:dPt>
          <c:dLbls>
            <c:dLbl>
              <c:idx val="0"/>
              <c:layout>
                <c:manualLayout>
                  <c:x val="-0.17710288280080694"/>
                  <c:y val="9.84916184600829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D2-4950-AA83-4622C1D768EB}"/>
                </c:ext>
              </c:extLst>
            </c:dLbl>
            <c:dLbl>
              <c:idx val="2"/>
              <c:layout>
                <c:manualLayout>
                  <c:x val="0.18649360790832775"/>
                  <c:y val="-0.371754851044120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D2-4950-AA83-4622C1D768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'Geo-GSHP'!$A$45:$A$51</c:f>
              <c:strCache>
                <c:ptCount val="7"/>
                <c:pt idx="0">
                  <c:v>Eastern</c:v>
                </c:pt>
                <c:pt idx="1">
                  <c:v>Central</c:v>
                </c:pt>
                <c:pt idx="2">
                  <c:v>Great Lakes</c:v>
                </c:pt>
                <c:pt idx="3">
                  <c:v>Southwestern</c:v>
                </c:pt>
                <c:pt idx="4">
                  <c:v>Northwest Mountain</c:v>
                </c:pt>
                <c:pt idx="5">
                  <c:v>Western Pacific</c:v>
                </c:pt>
                <c:pt idx="6">
                  <c:v>Alaska</c:v>
                </c:pt>
              </c:strCache>
            </c:strRef>
          </c:cat>
          <c:val>
            <c:numRef>
              <c:f>'Geo-GSHP'!$B$45:$B$51</c:f>
              <c:numCache>
                <c:formatCode>General</c:formatCode>
                <c:ptCount val="7"/>
                <c:pt idx="0">
                  <c:v>6</c:v>
                </c:pt>
                <c:pt idx="1">
                  <c:v>2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2-4950-AA83-4622C1D768E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'Geo-GSHP'!$A$38:$A$42</c:f>
              <c:strCache>
                <c:ptCount val="5"/>
                <c:pt idx="0">
                  <c:v>General Aviation</c:v>
                </c:pt>
                <c:pt idx="1">
                  <c:v>Nonhub</c:v>
                </c:pt>
                <c:pt idx="2">
                  <c:v>Small</c:v>
                </c:pt>
                <c:pt idx="3">
                  <c:v>Medium</c:v>
                </c:pt>
                <c:pt idx="4">
                  <c:v>Large</c:v>
                </c:pt>
              </c:strCache>
            </c:strRef>
          </c:cat>
          <c:val>
            <c:numRef>
              <c:f>'Geo-GSHP'!$B$38:$B$42</c:f>
              <c:numCache>
                <c:formatCode>General</c:formatCode>
                <c:ptCount val="5"/>
                <c:pt idx="0">
                  <c:v>2</c:v>
                </c:pt>
                <c:pt idx="1">
                  <c:v>15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B7-41DD-A69A-51A2AB5E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466400"/>
        <c:axId val="646463776"/>
        <c:axId val="0"/>
      </c:bar3DChart>
      <c:catAx>
        <c:axId val="6464664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Hub 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63776"/>
        <c:crosses val="autoZero"/>
        <c:auto val="1"/>
        <c:lblAlgn val="ctr"/>
        <c:lblOffset val="100"/>
        <c:noMultiLvlLbl val="0"/>
      </c:catAx>
      <c:valAx>
        <c:axId val="646463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Projects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6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Bioenergy!$A$24:$A$27</c:f>
              <c:strCache>
                <c:ptCount val="4"/>
                <c:pt idx="0">
                  <c:v>Landfill Gas</c:v>
                </c:pt>
                <c:pt idx="1">
                  <c:v>Woody Biomass</c:v>
                </c:pt>
                <c:pt idx="2">
                  <c:v>Liquid Biofuel</c:v>
                </c:pt>
                <c:pt idx="3">
                  <c:v>Digester Gas</c:v>
                </c:pt>
              </c:strCache>
            </c:strRef>
          </c:cat>
          <c:val>
            <c:numRef>
              <c:f>Bioenergy!$B$24:$B$27</c:f>
              <c:numCache>
                <c:formatCode>General</c:formatCode>
                <c:ptCount val="4"/>
                <c:pt idx="0">
                  <c:v>6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85-4C21-8858-59C2B2C64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473944"/>
        <c:axId val="646478208"/>
        <c:axId val="0"/>
      </c:bar3DChart>
      <c:catAx>
        <c:axId val="646473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78208"/>
        <c:crosses val="autoZero"/>
        <c:auto val="1"/>
        <c:lblAlgn val="ctr"/>
        <c:lblOffset val="100"/>
        <c:noMultiLvlLbl val="0"/>
      </c:catAx>
      <c:valAx>
        <c:axId val="64647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47394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'Solar PV MW YR'!$K$1:$K$14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'Solar PV MW YR'!$L$1:$L$14</c:f>
              <c:numCache>
                <c:formatCode>General</c:formatCode>
                <c:ptCount val="14"/>
                <c:pt idx="0">
                  <c:v>1733</c:v>
                </c:pt>
                <c:pt idx="1">
                  <c:v>1256</c:v>
                </c:pt>
                <c:pt idx="2">
                  <c:v>5039</c:v>
                </c:pt>
                <c:pt idx="3">
                  <c:v>2865</c:v>
                </c:pt>
                <c:pt idx="4">
                  <c:v>16144</c:v>
                </c:pt>
                <c:pt idx="5">
                  <c:v>9287</c:v>
                </c:pt>
                <c:pt idx="6" formatCode="#,##0">
                  <c:v>18760</c:v>
                </c:pt>
                <c:pt idx="7">
                  <c:v>19295</c:v>
                </c:pt>
                <c:pt idx="8">
                  <c:v>20124</c:v>
                </c:pt>
                <c:pt idx="9">
                  <c:v>14535</c:v>
                </c:pt>
                <c:pt idx="10">
                  <c:v>8394</c:v>
                </c:pt>
                <c:pt idx="11">
                  <c:v>22177</c:v>
                </c:pt>
                <c:pt idx="12">
                  <c:v>39256</c:v>
                </c:pt>
                <c:pt idx="13">
                  <c:v>15768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3-43ED-B41E-20BABC634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29136"/>
        <c:axId val="444729464"/>
      </c:barChart>
      <c:catAx>
        <c:axId val="444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29464"/>
        <c:crosses val="autoZero"/>
        <c:auto val="1"/>
        <c:lblAlgn val="ctr"/>
        <c:lblOffset val="100"/>
        <c:noMultiLvlLbl val="0"/>
      </c:catAx>
      <c:valAx>
        <c:axId val="44472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kW Installed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2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'Solar PV Design Yr'!$L$157</c:f>
              <c:strCache>
                <c:ptCount val="1"/>
                <c:pt idx="0">
                  <c:v>Canopy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'Solar PV Design Yr'!$K$158:$K$171</c:f>
              <c:strCache>
                <c:ptCount val="14"/>
                <c:pt idx="0">
                  <c:v>1998-2006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'Solar PV Design Yr'!$L$158:$L$171</c:f>
              <c:numCache>
                <c:formatCode>General</c:formatCode>
                <c:ptCount val="14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8-430D-A150-609E8823FFE3}"/>
            </c:ext>
          </c:extLst>
        </c:ser>
        <c:ser>
          <c:idx val="1"/>
          <c:order val="1"/>
          <c:tx>
            <c:strRef>
              <c:f>'Solar PV Design Yr'!$M$157</c:f>
              <c:strCache>
                <c:ptCount val="1"/>
                <c:pt idx="0">
                  <c:v>Ground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'Solar PV Design Yr'!$K$158:$K$171</c:f>
              <c:strCache>
                <c:ptCount val="14"/>
                <c:pt idx="0">
                  <c:v>1998-2006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'Solar PV Design Yr'!$M$158:$M$171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9</c:v>
                </c:pt>
                <c:pt idx="12">
                  <c:v>4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8-430D-A150-609E8823FFE3}"/>
            </c:ext>
          </c:extLst>
        </c:ser>
        <c:ser>
          <c:idx val="2"/>
          <c:order val="2"/>
          <c:tx>
            <c:strRef>
              <c:f>'Solar PV Design Yr'!$N$157</c:f>
              <c:strCache>
                <c:ptCount val="1"/>
                <c:pt idx="0">
                  <c:v>Roof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'Solar PV Design Yr'!$K$158:$K$171</c:f>
              <c:strCache>
                <c:ptCount val="14"/>
                <c:pt idx="0">
                  <c:v>1998-2006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'Solar PV Design Yr'!$N$158:$N$171</c:f>
              <c:numCache>
                <c:formatCode>General</c:formatCode>
                <c:ptCount val="14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8</c:v>
                </c:pt>
                <c:pt idx="6">
                  <c:v>16</c:v>
                </c:pt>
                <c:pt idx="7">
                  <c:v>3</c:v>
                </c:pt>
                <c:pt idx="8">
                  <c:v>6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8-430D-A150-609E8823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697544"/>
        <c:axId val="444730448"/>
      </c:barChart>
      <c:catAx>
        <c:axId val="64269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30448"/>
        <c:crosses val="autoZero"/>
        <c:auto val="1"/>
        <c:lblAlgn val="ctr"/>
        <c:lblOffset val="100"/>
        <c:noMultiLvlLbl val="0"/>
      </c:catAx>
      <c:valAx>
        <c:axId val="44473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69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E76-4D4E-B3BA-B9B7578C99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E76-4D4E-B3BA-B9B7578C99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E76-4D4E-B3BA-B9B7578C99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E76-4D4E-B3BA-B9B7578C99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E76-4D4E-B3BA-B9B7578C991F}"/>
              </c:ext>
            </c:extLst>
          </c:dPt>
          <c:dLbls>
            <c:dLbl>
              <c:idx val="0"/>
              <c:layout>
                <c:manualLayout>
                  <c:x val="-0.20417179670722979"/>
                  <c:y val="8.1101803103014486E-2"/>
                </c:manualLayout>
              </c:layout>
              <c:tx>
                <c:rich>
                  <a:bodyPr/>
                  <a:lstStyle/>
                  <a:p>
                    <a:fld id="{F73F8E72-3E4F-4557-9D1D-E218CA2DA22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7696B2AF-B00E-4CC8-95C5-F979591F26E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E76-4D4E-B3BA-B9B7578C991F}"/>
                </c:ext>
              </c:extLst>
            </c:dLbl>
            <c:dLbl>
              <c:idx val="1"/>
              <c:layout>
                <c:manualLayout>
                  <c:x val="-0.12278940586972083"/>
                  <c:y val="-0.1701111680566556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6ACE967-54B9-4DF9-8EDA-4C5A1A791E36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 </a:t>
                    </a:r>
                    <a:fld id="{479D3AC2-922A-46B6-85F1-B1225EDE2B74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E76-4D4E-B3BA-B9B7578C991F}"/>
                </c:ext>
              </c:extLst>
            </c:dLbl>
            <c:dLbl>
              <c:idx val="2"/>
              <c:layout>
                <c:manualLayout>
                  <c:x val="-0.12649792412312097"/>
                  <c:y val="-0.2919066300144434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802565C-786D-476F-8A6F-80B326F11CD9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/>
                      <a:t> </a:t>
                    </a:r>
                    <a:fld id="{1C3DF127-A80C-4103-BF2A-6F532A339A20}" type="PERCENTAGE">
                      <a:rPr lang="en-US"/>
                      <a:pPr>
                        <a:defRPr/>
                      </a:pPr>
                      <a:t>[PERCENTAGE]</a:t>
                    </a:fld>
                    <a:endParaRPr lang="en-US"/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E76-4D4E-B3BA-B9B7578C991F}"/>
                </c:ext>
              </c:extLst>
            </c:dLbl>
            <c:dLbl>
              <c:idx val="3"/>
              <c:layout>
                <c:manualLayout>
                  <c:x val="0.18874244810307803"/>
                  <c:y val="-0.20825308670735684"/>
                </c:manualLayout>
              </c:layout>
              <c:tx>
                <c:rich>
                  <a:bodyPr/>
                  <a:lstStyle/>
                  <a:p>
                    <a:fld id="{A2903D2A-703B-49F3-81AC-F0AC0AB73907}" type="CATEGORYNAME">
                      <a:rPr lang="en-US"/>
                      <a:pPr/>
                      <a:t>[CATEGORY NAME]</a:t>
                    </a:fld>
                    <a:r>
                      <a:rPr lang="en-US"/>
                      <a:t> </a:t>
                    </a:r>
                    <a:fld id="{BF86AFB7-E833-4987-A2A7-C94418E509CB}" type="PERCENTAGE">
                      <a:rPr lang="en-US" baseline="0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E76-4D4E-B3BA-B9B7578C991F}"/>
                </c:ext>
              </c:extLst>
            </c:dLbl>
            <c:dLbl>
              <c:idx val="4"/>
              <c:layout>
                <c:manualLayout>
                  <c:x val="0.21577007874015744"/>
                  <c:y val="0.10847057727251547"/>
                </c:manualLayout>
              </c:layout>
              <c:tx>
                <c:rich>
                  <a:bodyPr/>
                  <a:lstStyle/>
                  <a:p>
                    <a:fld id="{A4EDFC21-4FD0-4239-AED9-9770B7E107B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03C7A97D-DB14-4E42-9EA1-3110DA7CFC6B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E76-4D4E-B3BA-B9B7578C99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'Solar Data'!$A$12:$A$16</c:f>
              <c:strCache>
                <c:ptCount val="5"/>
                <c:pt idx="0">
                  <c:v>Large</c:v>
                </c:pt>
                <c:pt idx="1">
                  <c:v>Medium</c:v>
                </c:pt>
                <c:pt idx="2">
                  <c:v>Small</c:v>
                </c:pt>
                <c:pt idx="3">
                  <c:v>Nonhub</c:v>
                </c:pt>
                <c:pt idx="4">
                  <c:v>General Aviation</c:v>
                </c:pt>
              </c:strCache>
            </c:strRef>
          </c:cat>
          <c:val>
            <c:numRef>
              <c:f>'Solar Data'!$B$12:$B$16</c:f>
              <c:numCache>
                <c:formatCode>#,##0</c:formatCode>
                <c:ptCount val="5"/>
                <c:pt idx="0">
                  <c:v>35</c:v>
                </c:pt>
                <c:pt idx="1">
                  <c:v>24</c:v>
                </c:pt>
                <c:pt idx="2">
                  <c:v>27</c:v>
                </c:pt>
                <c:pt idx="3">
                  <c:v>31</c:v>
                </c:pt>
                <c:pt idx="4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6-4D4E-B3BA-B9B7578C991F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1B-4A0C-981D-2BFCD923F7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1B-4A0C-981D-2BFCD923F7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F1B-4A0C-981D-2BFCD923F7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F1B-4A0C-981D-2BFCD923F7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F1B-4A0C-981D-2BFCD923F7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2F1B-4A0C-981D-2BFCD923F71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2F1B-4A0C-981D-2BFCD923F713}"/>
              </c:ext>
            </c:extLst>
          </c:dPt>
          <c:dLbls>
            <c:dLbl>
              <c:idx val="6"/>
              <c:layout>
                <c:manualLayout>
                  <c:x val="0.11369620321432423"/>
                  <c:y val="4.51379948154343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1B-4A0C-981D-2BFCD923F7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'Solar Data'!$A$22:$A$28</c:f>
              <c:strCache>
                <c:ptCount val="7"/>
                <c:pt idx="0">
                  <c:v>Eastern</c:v>
                </c:pt>
                <c:pt idx="1">
                  <c:v>Central</c:v>
                </c:pt>
                <c:pt idx="2">
                  <c:v>Southern</c:v>
                </c:pt>
                <c:pt idx="3">
                  <c:v>Great Lakes</c:v>
                </c:pt>
                <c:pt idx="4">
                  <c:v>Southwestern</c:v>
                </c:pt>
                <c:pt idx="5">
                  <c:v>Northwest Mountain</c:v>
                </c:pt>
                <c:pt idx="6">
                  <c:v>Western/Pacific</c:v>
                </c:pt>
              </c:strCache>
            </c:strRef>
          </c:cat>
          <c:val>
            <c:numRef>
              <c:f>'Solar Data'!$B$22:$B$28</c:f>
              <c:numCache>
                <c:formatCode>#,##0</c:formatCode>
                <c:ptCount val="7"/>
                <c:pt idx="0">
                  <c:v>32</c:v>
                </c:pt>
                <c:pt idx="1">
                  <c:v>12</c:v>
                </c:pt>
                <c:pt idx="2">
                  <c:v>15</c:v>
                </c:pt>
                <c:pt idx="3">
                  <c:v>25</c:v>
                </c:pt>
                <c:pt idx="4">
                  <c:v>12</c:v>
                </c:pt>
                <c:pt idx="5">
                  <c:v>20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1B-4A0C-981D-2BFCD923F71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'Solar Data'!$A$34:$A$36</c:f>
              <c:strCache>
                <c:ptCount val="3"/>
                <c:pt idx="0">
                  <c:v>Roof-mounted</c:v>
                </c:pt>
                <c:pt idx="1">
                  <c:v>Ground-mounted</c:v>
                </c:pt>
                <c:pt idx="2">
                  <c:v>Canopy-mounted</c:v>
                </c:pt>
              </c:strCache>
            </c:strRef>
          </c:cat>
          <c:val>
            <c:numRef>
              <c:f>'Solar Data'!$B$34:$B$36</c:f>
              <c:numCache>
                <c:formatCode>#,##0</c:formatCode>
                <c:ptCount val="3"/>
                <c:pt idx="0">
                  <c:v>67</c:v>
                </c:pt>
                <c:pt idx="1">
                  <c:v>59</c:v>
                </c:pt>
                <c:pt idx="2" formatCode="General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3-4038-BCE7-54656C680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6597520"/>
        <c:axId val="663316864"/>
        <c:axId val="0"/>
      </c:bar3DChart>
      <c:catAx>
        <c:axId val="64659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3316864"/>
        <c:crosses val="autoZero"/>
        <c:auto val="1"/>
        <c:lblAlgn val="ctr"/>
        <c:lblOffset val="100"/>
        <c:noMultiLvlLbl val="0"/>
      </c:catAx>
      <c:valAx>
        <c:axId val="6633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9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A49-45E2-A934-16620FA76A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A49-45E2-A934-16620FA76A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A49-45E2-A934-16620FA76A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A49-45E2-A934-16620FA76A0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A49-45E2-A934-16620FA76A0E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'Solar Data'!$A$47:$A$51</c:f>
              <c:strCache>
                <c:ptCount val="5"/>
                <c:pt idx="0">
                  <c:v>Airport</c:v>
                </c:pt>
                <c:pt idx="1">
                  <c:v>FAA</c:v>
                </c:pt>
                <c:pt idx="2">
                  <c:v>Developer</c:v>
                </c:pt>
                <c:pt idx="3">
                  <c:v>Tenant</c:v>
                </c:pt>
                <c:pt idx="4">
                  <c:v>Utility</c:v>
                </c:pt>
              </c:strCache>
            </c:strRef>
          </c:cat>
          <c:val>
            <c:numRef>
              <c:f>'Solar Data'!$B$47:$B$51</c:f>
              <c:numCache>
                <c:formatCode>General</c:formatCode>
                <c:ptCount val="5"/>
                <c:pt idx="0">
                  <c:v>88</c:v>
                </c:pt>
                <c:pt idx="1">
                  <c:v>3</c:v>
                </c:pt>
                <c:pt idx="2">
                  <c:v>43</c:v>
                </c:pt>
                <c:pt idx="3">
                  <c:v>11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9-45E2-A934-16620FA76A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414-4FCB-987A-1D2968E071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414-4FCB-987A-1D2968E0712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414-4FCB-987A-1D2968E0712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414-4FCB-987A-1D2968E0712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414-4FCB-987A-1D2968E07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'Solar Data'!$A$61:$A$65</c:f>
              <c:strCache>
                <c:ptCount val="5"/>
                <c:pt idx="0">
                  <c:v>On-Site Use</c:v>
                </c:pt>
                <c:pt idx="1">
                  <c:v>Airport through PPA</c:v>
                </c:pt>
                <c:pt idx="2">
                  <c:v>Tenant</c:v>
                </c:pt>
                <c:pt idx="3">
                  <c:v>Utility</c:v>
                </c:pt>
                <c:pt idx="4">
                  <c:v>FAA</c:v>
                </c:pt>
              </c:strCache>
            </c:strRef>
          </c:cat>
          <c:val>
            <c:numRef>
              <c:f>'Solar Data'!$B$61:$B$65</c:f>
              <c:numCache>
                <c:formatCode>General</c:formatCode>
                <c:ptCount val="5"/>
                <c:pt idx="0">
                  <c:v>92</c:v>
                </c:pt>
                <c:pt idx="1">
                  <c:v>19</c:v>
                </c:pt>
                <c:pt idx="2">
                  <c:v>7</c:v>
                </c:pt>
                <c:pt idx="3">
                  <c:v>31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414-4FCB-987A-1D2968E071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57-4567-988A-2E3FCA4DBC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57-4567-988A-2E3FCA4DBC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57-4567-988A-2E3FCA4DBC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557-4567-988A-2E3FCA4DBC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557-4567-988A-2E3FCA4DBC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557-4567-988A-2E3FCA4DBC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557-4567-988A-2E3FCA4DBC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'Solar Data'!$A$76:$A$82</c:f>
              <c:strCache>
                <c:ptCount val="7"/>
                <c:pt idx="0">
                  <c:v>Airport</c:v>
                </c:pt>
                <c:pt idx="1">
                  <c:v>Developer</c:v>
                </c:pt>
                <c:pt idx="2">
                  <c:v>Tenant</c:v>
                </c:pt>
                <c:pt idx="3">
                  <c:v>Utility</c:v>
                </c:pt>
                <c:pt idx="4">
                  <c:v>FAA</c:v>
                </c:pt>
                <c:pt idx="5">
                  <c:v>Other government</c:v>
                </c:pt>
                <c:pt idx="6">
                  <c:v>Cost Share</c:v>
                </c:pt>
              </c:strCache>
            </c:strRef>
          </c:cat>
          <c:val>
            <c:numRef>
              <c:f>'Solar Data'!$B$76:$B$82</c:f>
              <c:numCache>
                <c:formatCode>General</c:formatCode>
                <c:ptCount val="7"/>
                <c:pt idx="0">
                  <c:v>63</c:v>
                </c:pt>
                <c:pt idx="1">
                  <c:v>42</c:v>
                </c:pt>
                <c:pt idx="2">
                  <c:v>11</c:v>
                </c:pt>
                <c:pt idx="3">
                  <c:v>12</c:v>
                </c:pt>
                <c:pt idx="4">
                  <c:v>16</c:v>
                </c:pt>
                <c:pt idx="5">
                  <c:v>6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557-4567-988A-2E3FCA4DBC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'Solar Data'!$A$93:$A$106</c:f>
              <c:strCache>
                <c:ptCount val="14"/>
                <c:pt idx="0">
                  <c:v>1998-2006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'Solar Data'!$B$93:$B$106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10</c:v>
                </c:pt>
                <c:pt idx="9">
                  <c:v>11</c:v>
                </c:pt>
                <c:pt idx="10">
                  <c:v>8</c:v>
                </c:pt>
                <c:pt idx="11">
                  <c:v>16</c:v>
                </c:pt>
                <c:pt idx="12">
                  <c:v>9</c:v>
                </c:pt>
                <c:pt idx="1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2-4FB3-8DAA-FD69D6167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35731928"/>
        <c:axId val="435725368"/>
      </c:barChart>
      <c:catAx>
        <c:axId val="435731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725368"/>
        <c:crosses val="autoZero"/>
        <c:auto val="1"/>
        <c:lblAlgn val="ctr"/>
        <c:lblOffset val="100"/>
        <c:noMultiLvlLbl val="0"/>
      </c:catAx>
      <c:valAx>
        <c:axId val="43572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73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'Solar Data'!$A$112:$A$125</c:f>
              <c:strCache>
                <c:ptCount val="14"/>
                <c:pt idx="0">
                  <c:v>1998-2006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strCache>
            </c:strRef>
          </c:cat>
          <c:val>
            <c:numRef>
              <c:f>'Solar Data'!$B$112:$B$125</c:f>
              <c:numCache>
                <c:formatCode>General</c:formatCode>
                <c:ptCount val="14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20</c:v>
                </c:pt>
                <c:pt idx="4">
                  <c:v>31</c:v>
                </c:pt>
                <c:pt idx="5">
                  <c:v>47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101</c:v>
                </c:pt>
                <c:pt idx="10">
                  <c:v>109</c:v>
                </c:pt>
                <c:pt idx="11">
                  <c:v>125</c:v>
                </c:pt>
                <c:pt idx="12">
                  <c:v>134</c:v>
                </c:pt>
                <c:pt idx="1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0-4103-A75B-733F89A44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663272"/>
        <c:axId val="91659664"/>
      </c:barChart>
      <c:catAx>
        <c:axId val="91663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59664"/>
        <c:crosses val="autoZero"/>
        <c:auto val="1"/>
        <c:lblAlgn val="ctr"/>
        <c:lblOffset val="100"/>
        <c:noMultiLvlLbl val="0"/>
      </c:catAx>
      <c:valAx>
        <c:axId val="9165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663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3174</xdr:colOff>
      <xdr:row>1</xdr:row>
      <xdr:rowOff>174624</xdr:rowOff>
    </xdr:from>
    <xdr:to>
      <xdr:col>17</xdr:col>
      <xdr:colOff>355599</xdr:colOff>
      <xdr:row>20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6C892F-2F8B-4AFF-BF0D-8852587723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153670</xdr:colOff>
      <xdr:row>0</xdr:row>
      <xdr:rowOff>81915</xdr:rowOff>
    </xdr:from>
    <xdr:to>
      <xdr:col>8</xdr:col>
      <xdr:colOff>598170</xdr:colOff>
      <xdr:row>15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367027-29D4-476C-9EBB-A92124DC7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171450</xdr:colOff>
      <xdr:row>14</xdr:row>
      <xdr:rowOff>101601</xdr:rowOff>
    </xdr:from>
    <xdr:to>
      <xdr:col>16</xdr:col>
      <xdr:colOff>222250</xdr:colOff>
      <xdr:row>30</xdr:row>
      <xdr:rowOff>57151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FB2E46-5295-46BB-A5AA-F3E770BBD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467995</xdr:colOff>
      <xdr:row>30</xdr:row>
      <xdr:rowOff>30479</xdr:rowOff>
    </xdr:from>
    <xdr:to>
      <xdr:col>10</xdr:col>
      <xdr:colOff>388620</xdr:colOff>
      <xdr:row>43</xdr:row>
      <xdr:rowOff>46354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A1738F-7C9B-4490-81E1-D35419632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88899</xdr:colOff>
      <xdr:row>43</xdr:row>
      <xdr:rowOff>133985</xdr:rowOff>
    </xdr:from>
    <xdr:to>
      <xdr:col>12</xdr:col>
      <xdr:colOff>73024</xdr:colOff>
      <xdr:row>58</xdr:row>
      <xdr:rowOff>22860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13A0EE-D3D4-4EF2-922F-47A5693E0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171450</xdr:colOff>
      <xdr:row>58</xdr:row>
      <xdr:rowOff>3175</xdr:rowOff>
    </xdr:from>
    <xdr:to>
      <xdr:col>12</xdr:col>
      <xdr:colOff>479424</xdr:colOff>
      <xdr:row>73</xdr:row>
      <xdr:rowOff>69850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BB09D3-88F4-4BC3-90E1-508705AD9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574675</xdr:colOff>
      <xdr:row>74</xdr:row>
      <xdr:rowOff>66675</xdr:rowOff>
    </xdr:from>
    <xdr:to>
      <xdr:col>13</xdr:col>
      <xdr:colOff>184150</xdr:colOff>
      <xdr:row>88</xdr:row>
      <xdr:rowOff>114300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92669F-1909-47AE-BB53-C88808A89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219075</xdr:colOff>
      <xdr:row>91</xdr:row>
      <xdr:rowOff>136525</xdr:rowOff>
    </xdr:from>
    <xdr:to>
      <xdr:col>10</xdr:col>
      <xdr:colOff>523875</xdr:colOff>
      <xdr:row>106</xdr:row>
      <xdr:rowOff>117475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8E6EDB2-CD99-4C0C-8D90-1CC8063E8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238125</xdr:colOff>
      <xdr:row>111</xdr:row>
      <xdr:rowOff>9525</xdr:rowOff>
    </xdr:from>
    <xdr:to>
      <xdr:col>10</xdr:col>
      <xdr:colOff>542925</xdr:colOff>
      <xdr:row>125</xdr:row>
      <xdr:rowOff>174625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EF00833-0F89-4682-8CAA-5281558DB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254000</xdr:colOff>
      <xdr:row>14</xdr:row>
      <xdr:rowOff>93980</xdr:rowOff>
    </xdr:from>
    <xdr:to>
      <xdr:col>10</xdr:col>
      <xdr:colOff>558800</xdr:colOff>
      <xdr:row>29</xdr:row>
      <xdr:rowOff>93980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D4BCCF5-7E16-425D-9CE1-89A7B3ABB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48</xdr:row>
      <xdr:rowOff>15875</xdr:rowOff>
    </xdr:from>
    <xdr:to>
      <xdr:col>7</xdr:col>
      <xdr:colOff>330200</xdr:colOff>
      <xdr:row>61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FF39CB-20BB-43C7-A257-4415FF01C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263525</xdr:colOff>
      <xdr:row>34</xdr:row>
      <xdr:rowOff>19049</xdr:rowOff>
    </xdr:from>
    <xdr:to>
      <xdr:col>7</xdr:col>
      <xdr:colOff>374650</xdr:colOff>
      <xdr:row>47</xdr:row>
      <xdr:rowOff>117474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0C3B41-D0CB-431C-B9A7-74B6AF663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22225</xdr:colOff>
      <xdr:row>20</xdr:row>
      <xdr:rowOff>0</xdr:rowOff>
    </xdr:from>
    <xdr:to>
      <xdr:col>7</xdr:col>
      <xdr:colOff>466725</xdr:colOff>
      <xdr:row>33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7FF60F-E637-49CC-9F71-DFA5AD80A1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325966</xdr:colOff>
      <xdr:row>16</xdr:row>
      <xdr:rowOff>71965</xdr:rowOff>
    </xdr:from>
    <xdr:to>
      <xdr:col>20</xdr:col>
      <xdr:colOff>355599</xdr:colOff>
      <xdr:row>38</xdr:row>
      <xdr:rowOff>59266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8AE8FC-830C-42A2-AD66-F4D6B3D784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143933</xdr:colOff>
      <xdr:row>156</xdr:row>
      <xdr:rowOff>97366</xdr:rowOff>
    </xdr:from>
    <xdr:to>
      <xdr:col>7</xdr:col>
      <xdr:colOff>977900</xdr:colOff>
      <xdr:row>177</xdr:row>
      <xdr:rowOff>50799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4A4A30-EF73-4D18-8AC0-405B40254A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a.gov/airports/planning_capacity/passenger_allcargo_stats/passenger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E16" sqref="E16"/>
    </sheetView>
  </sheetViews>
  <sheetFormatPr defaultRowHeight="15" x14ac:dyDescent="0.25"/>
  <cols>
    <col min="1" max="1" width="12.5703125" customWidth="1"/>
    <col min="4" max="4" width="12" customWidth="1"/>
  </cols>
  <sheetData>
    <row r="1" spans="1:7" x14ac:dyDescent="0.25">
      <c r="B1" t="s">
        <v>918</v>
      </c>
      <c r="C1" t="s">
        <v>919</v>
      </c>
      <c r="D1" t="s">
        <v>920</v>
      </c>
      <c r="E1" t="s">
        <v>925</v>
      </c>
      <c r="F1" t="s">
        <v>927</v>
      </c>
      <c r="G1" t="s">
        <v>926</v>
      </c>
    </row>
    <row r="2" spans="1:7" x14ac:dyDescent="0.25">
      <c r="A2" t="s">
        <v>916</v>
      </c>
      <c r="B2">
        <v>11</v>
      </c>
      <c r="C2">
        <v>11</v>
      </c>
      <c r="D2">
        <v>5</v>
      </c>
      <c r="E2">
        <v>6</v>
      </c>
      <c r="F2">
        <v>1</v>
      </c>
      <c r="G2">
        <v>1</v>
      </c>
    </row>
    <row r="3" spans="1:7" x14ac:dyDescent="0.25">
      <c r="A3" t="s">
        <v>917</v>
      </c>
      <c r="B3">
        <v>4</v>
      </c>
      <c r="C3">
        <v>4</v>
      </c>
      <c r="D3">
        <v>2</v>
      </c>
      <c r="E3">
        <v>4</v>
      </c>
      <c r="F3">
        <v>0</v>
      </c>
      <c r="G3">
        <v>0</v>
      </c>
    </row>
    <row r="4" spans="1:7" x14ac:dyDescent="0.25">
      <c r="A4" t="s">
        <v>914</v>
      </c>
      <c r="B4">
        <v>26</v>
      </c>
      <c r="C4">
        <v>25</v>
      </c>
      <c r="D4">
        <v>15</v>
      </c>
      <c r="E4">
        <v>18</v>
      </c>
      <c r="F4">
        <v>0</v>
      </c>
      <c r="G4">
        <v>3</v>
      </c>
    </row>
    <row r="5" spans="1:7" x14ac:dyDescent="0.25">
      <c r="A5" t="s">
        <v>601</v>
      </c>
      <c r="B5">
        <v>158</v>
      </c>
      <c r="C5">
        <v>116</v>
      </c>
      <c r="D5">
        <v>116</v>
      </c>
      <c r="E5">
        <v>36</v>
      </c>
      <c r="F5">
        <v>1</v>
      </c>
      <c r="G5">
        <v>36</v>
      </c>
    </row>
    <row r="6" spans="1:7" x14ac:dyDescent="0.25">
      <c r="A6" t="s">
        <v>913</v>
      </c>
      <c r="B6">
        <v>10</v>
      </c>
      <c r="C6">
        <v>10</v>
      </c>
      <c r="D6">
        <v>6</v>
      </c>
      <c r="E6">
        <v>9</v>
      </c>
      <c r="F6">
        <v>0</v>
      </c>
      <c r="G6">
        <v>1</v>
      </c>
    </row>
    <row r="7" spans="1:7" x14ac:dyDescent="0.25">
      <c r="A7" t="s">
        <v>602</v>
      </c>
      <c r="B7">
        <v>10</v>
      </c>
      <c r="C7">
        <v>9</v>
      </c>
      <c r="D7">
        <v>2</v>
      </c>
      <c r="E7">
        <v>6</v>
      </c>
      <c r="F7">
        <v>0</v>
      </c>
      <c r="G7">
        <v>0</v>
      </c>
    </row>
    <row r="9" spans="1:7" x14ac:dyDescent="0.25">
      <c r="A9" t="s">
        <v>924</v>
      </c>
      <c r="B9">
        <f>SUM(B2:B7)</f>
        <v>219</v>
      </c>
      <c r="C9">
        <f>SUM(C2:C7)</f>
        <v>175</v>
      </c>
      <c r="D9">
        <f>SUM(D2:D7)</f>
        <v>146</v>
      </c>
      <c r="F9">
        <v>2</v>
      </c>
      <c r="G9">
        <v>41</v>
      </c>
    </row>
    <row r="13" spans="1:7" x14ac:dyDescent="0.25">
      <c r="A13" t="s">
        <v>950</v>
      </c>
      <c r="B13">
        <v>6</v>
      </c>
      <c r="C13">
        <v>6</v>
      </c>
      <c r="D13">
        <v>0</v>
      </c>
      <c r="E13">
        <v>4</v>
      </c>
      <c r="F13">
        <v>0</v>
      </c>
      <c r="G13">
        <v>0</v>
      </c>
    </row>
    <row r="19" spans="2:2" x14ac:dyDescent="0.25">
      <c r="B19">
        <f>B5/B9</f>
        <v>0.72146118721461183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17" sqref="B17"/>
    </sheetView>
  </sheetViews>
  <sheetFormatPr defaultRowHeight="15" x14ac:dyDescent="0.25"/>
  <cols>
    <col min="1" max="1" width="34" customWidth="1"/>
    <col min="2" max="2" width="10.140625" customWidth="1"/>
    <col min="3" max="3" width="8.85546875" customWidth="1"/>
    <col min="4" max="4" width="20.5703125" customWidth="1"/>
    <col min="5" max="5" width="50" customWidth="1"/>
    <col min="6" max="6" width="12.42578125" customWidth="1"/>
    <col min="7" max="7" width="13.85546875" customWidth="1"/>
    <col min="8" max="8" width="20.5703125" customWidth="1"/>
    <col min="9" max="9" width="16.140625" customWidth="1"/>
    <col min="10" max="10" width="42.425781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950</v>
      </c>
    </row>
    <row r="6" spans="1:10" x14ac:dyDescent="0.25">
      <c r="A6" s="1" t="s">
        <v>8</v>
      </c>
      <c r="B6" s="1" t="s">
        <v>13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14</v>
      </c>
      <c r="H6" s="1" t="s">
        <v>16</v>
      </c>
      <c r="I6" s="1" t="s">
        <v>15</v>
      </c>
      <c r="J6" s="1" t="s">
        <v>17</v>
      </c>
    </row>
    <row r="7" spans="1:10" x14ac:dyDescent="0.25">
      <c r="A7" t="s">
        <v>92</v>
      </c>
      <c r="B7" t="s">
        <v>93</v>
      </c>
      <c r="C7" t="s">
        <v>48</v>
      </c>
      <c r="D7" t="s">
        <v>336</v>
      </c>
      <c r="E7" t="s">
        <v>338</v>
      </c>
      <c r="F7" t="s">
        <v>8</v>
      </c>
      <c r="G7" t="s">
        <v>8</v>
      </c>
      <c r="I7">
        <v>2020</v>
      </c>
    </row>
    <row r="8" spans="1:10" x14ac:dyDescent="0.25">
      <c r="A8" t="s">
        <v>132</v>
      </c>
      <c r="B8" t="s">
        <v>133</v>
      </c>
      <c r="C8" t="s">
        <v>130</v>
      </c>
      <c r="D8" t="s">
        <v>336</v>
      </c>
      <c r="E8" t="s">
        <v>142</v>
      </c>
      <c r="F8" t="s">
        <v>32</v>
      </c>
      <c r="G8" t="s">
        <v>32</v>
      </c>
      <c r="H8" t="s">
        <v>147</v>
      </c>
      <c r="I8">
        <v>2018</v>
      </c>
      <c r="J8" t="s">
        <v>337</v>
      </c>
    </row>
    <row r="9" spans="1:10" x14ac:dyDescent="0.25">
      <c r="A9" t="s">
        <v>956</v>
      </c>
      <c r="B9" t="s">
        <v>234</v>
      </c>
      <c r="C9" t="s">
        <v>236</v>
      </c>
      <c r="D9" t="s">
        <v>953</v>
      </c>
      <c r="E9" t="s">
        <v>957</v>
      </c>
      <c r="F9" t="s">
        <v>8</v>
      </c>
      <c r="G9" t="s">
        <v>8</v>
      </c>
    </row>
    <row r="10" spans="1:10" x14ac:dyDescent="0.25">
      <c r="A10" t="s">
        <v>951</v>
      </c>
      <c r="B10" t="s">
        <v>586</v>
      </c>
      <c r="C10" t="s">
        <v>347</v>
      </c>
      <c r="D10" t="s">
        <v>953</v>
      </c>
      <c r="F10" t="s">
        <v>8</v>
      </c>
      <c r="G10" t="s">
        <v>8</v>
      </c>
    </row>
    <row r="11" spans="1:10" x14ac:dyDescent="0.25">
      <c r="A11" t="s">
        <v>952</v>
      </c>
      <c r="B11" t="s">
        <v>346</v>
      </c>
      <c r="C11" t="s">
        <v>347</v>
      </c>
      <c r="D11" t="s">
        <v>953</v>
      </c>
      <c r="E11" t="s">
        <v>955</v>
      </c>
      <c r="F11" t="s">
        <v>8</v>
      </c>
      <c r="G11" t="s">
        <v>8</v>
      </c>
      <c r="H11" t="s">
        <v>958</v>
      </c>
      <c r="I11">
        <v>2005</v>
      </c>
    </row>
    <row r="12" spans="1:10" x14ac:dyDescent="0.25">
      <c r="A12" t="s">
        <v>595</v>
      </c>
      <c r="B12" t="s">
        <v>596</v>
      </c>
      <c r="C12" t="s">
        <v>347</v>
      </c>
      <c r="D12" t="s">
        <v>953</v>
      </c>
      <c r="E12" t="s">
        <v>954</v>
      </c>
      <c r="F12" t="s">
        <v>8</v>
      </c>
      <c r="G12" t="s">
        <v>8</v>
      </c>
      <c r="H12" t="s">
        <v>958</v>
      </c>
      <c r="I12">
        <v>1982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9" sqref="F9"/>
    </sheetView>
  </sheetViews>
  <sheetFormatPr defaultRowHeight="15" x14ac:dyDescent="0.25"/>
  <cols>
    <col min="1" max="1" width="34.5703125" customWidth="1"/>
    <col min="4" max="4" width="17.140625" customWidth="1"/>
    <col min="5" max="5" width="15.85546875" customWidth="1"/>
    <col min="6" max="6" width="14.42578125" customWidth="1"/>
    <col min="7" max="7" width="16.140625" customWidth="1"/>
    <col min="8" max="8" width="17.5703125" customWidth="1"/>
    <col min="9" max="10" width="17.42578125" customWidth="1"/>
    <col min="11" max="11" width="81.42578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t="s">
        <v>6</v>
      </c>
    </row>
    <row r="6" spans="1:11" x14ac:dyDescent="0.25">
      <c r="A6" s="1" t="s">
        <v>8</v>
      </c>
      <c r="B6" s="1" t="s">
        <v>13</v>
      </c>
      <c r="C6" s="1" t="s">
        <v>9</v>
      </c>
      <c r="D6" s="1" t="s">
        <v>10</v>
      </c>
      <c r="E6" s="1" t="s">
        <v>364</v>
      </c>
      <c r="F6" s="1" t="s">
        <v>11</v>
      </c>
      <c r="G6" s="1" t="s">
        <v>12</v>
      </c>
      <c r="H6" s="1" t="s">
        <v>14</v>
      </c>
      <c r="I6" s="1" t="s">
        <v>16</v>
      </c>
      <c r="J6" s="1" t="s">
        <v>15</v>
      </c>
      <c r="K6" s="1" t="s">
        <v>17</v>
      </c>
    </row>
    <row r="7" spans="1:11" s="6" customForma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5">
      <c r="A8" t="s">
        <v>834</v>
      </c>
      <c r="B8" t="s">
        <v>835</v>
      </c>
      <c r="C8" t="s">
        <v>836</v>
      </c>
      <c r="D8" t="s">
        <v>837</v>
      </c>
      <c r="E8" t="s">
        <v>833</v>
      </c>
      <c r="F8" t="s">
        <v>838</v>
      </c>
      <c r="G8" t="s">
        <v>839</v>
      </c>
      <c r="H8" t="s">
        <v>839</v>
      </c>
      <c r="I8" t="s">
        <v>840</v>
      </c>
      <c r="J8">
        <v>2019</v>
      </c>
      <c r="K8" t="s">
        <v>841</v>
      </c>
    </row>
    <row r="9" spans="1:11" x14ac:dyDescent="0.25">
      <c r="A9" s="18" t="s">
        <v>827</v>
      </c>
      <c r="B9" s="18" t="s">
        <v>828</v>
      </c>
      <c r="C9" s="18" t="s">
        <v>504</v>
      </c>
      <c r="D9" s="18" t="s">
        <v>336</v>
      </c>
      <c r="E9" s="18" t="s">
        <v>833</v>
      </c>
      <c r="F9" s="18" t="s">
        <v>829</v>
      </c>
      <c r="G9" s="18" t="s">
        <v>8</v>
      </c>
      <c r="H9" s="18" t="s">
        <v>830</v>
      </c>
      <c r="I9" s="18" t="s">
        <v>831</v>
      </c>
      <c r="J9" s="19">
        <v>2019</v>
      </c>
      <c r="K9" s="18" t="s">
        <v>832</v>
      </c>
    </row>
    <row r="10" spans="1:11" x14ac:dyDescent="0.25">
      <c r="A10" t="s">
        <v>608</v>
      </c>
      <c r="B10" t="s">
        <v>609</v>
      </c>
      <c r="C10" t="s">
        <v>604</v>
      </c>
      <c r="D10" t="s">
        <v>611</v>
      </c>
      <c r="E10" t="s">
        <v>610</v>
      </c>
    </row>
    <row r="11" spans="1:11" x14ac:dyDescent="0.25">
      <c r="A11" t="s">
        <v>612</v>
      </c>
      <c r="B11" t="s">
        <v>497</v>
      </c>
      <c r="C11" t="s">
        <v>498</v>
      </c>
      <c r="D11" t="s">
        <v>611</v>
      </c>
      <c r="E11" t="s">
        <v>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7" sqref="A7:A8"/>
    </sheetView>
  </sheetViews>
  <sheetFormatPr defaultRowHeight="15" x14ac:dyDescent="0.25"/>
  <cols>
    <col min="1" max="1" width="12.140625" customWidth="1"/>
    <col min="2" max="2" width="31.7109375" customWidth="1"/>
  </cols>
  <sheetData>
    <row r="2" spans="1:3" x14ac:dyDescent="0.25">
      <c r="B2" t="s">
        <v>436</v>
      </c>
    </row>
    <row r="3" spans="1:3" x14ac:dyDescent="0.25">
      <c r="A3" t="s">
        <v>434</v>
      </c>
      <c r="B3" t="s">
        <v>437</v>
      </c>
    </row>
    <row r="4" spans="1:3" x14ac:dyDescent="0.25">
      <c r="A4" t="s">
        <v>435</v>
      </c>
    </row>
    <row r="5" spans="1:3" x14ac:dyDescent="0.25">
      <c r="A5" t="s">
        <v>488</v>
      </c>
      <c r="B5" t="s">
        <v>489</v>
      </c>
      <c r="C5" t="s">
        <v>490</v>
      </c>
    </row>
    <row r="6" spans="1:3" x14ac:dyDescent="0.25">
      <c r="A6" t="s">
        <v>491</v>
      </c>
      <c r="B6" t="s">
        <v>492</v>
      </c>
      <c r="C6" t="s">
        <v>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6"/>
  <sheetViews>
    <sheetView topLeftCell="A81" zoomScaleNormal="100" workbookViewId="0">
      <selection activeCell="K88" sqref="K88"/>
    </sheetView>
  </sheetViews>
  <sheetFormatPr defaultRowHeight="15" x14ac:dyDescent="0.25"/>
  <cols>
    <col min="1" max="1" width="40.42578125" customWidth="1"/>
    <col min="2" max="2" width="8.5703125" customWidth="1"/>
    <col min="3" max="3" width="9.5703125" customWidth="1"/>
    <col min="4" max="4" width="11.85546875" customWidth="1"/>
    <col min="5" max="5" width="17.42578125" customWidth="1"/>
    <col min="6" max="6" width="6.140625" customWidth="1"/>
    <col min="7" max="7" width="25.85546875" customWidth="1"/>
    <col min="8" max="8" width="15.85546875" customWidth="1"/>
    <col min="9" max="9" width="12.42578125" customWidth="1"/>
  </cols>
  <sheetData>
    <row r="1" spans="1:12" x14ac:dyDescent="0.25">
      <c r="A1" t="s">
        <v>585</v>
      </c>
      <c r="B1" t="s">
        <v>586</v>
      </c>
      <c r="C1" s="17" t="s">
        <v>863</v>
      </c>
      <c r="D1" s="17" t="s">
        <v>871</v>
      </c>
      <c r="E1" t="s">
        <v>395</v>
      </c>
      <c r="F1" t="s">
        <v>347</v>
      </c>
      <c r="G1" t="s">
        <v>396</v>
      </c>
      <c r="H1">
        <v>1998</v>
      </c>
      <c r="I1" s="11">
        <v>84</v>
      </c>
      <c r="K1">
        <v>2006</v>
      </c>
      <c r="L1">
        <f>I6</f>
        <v>1733</v>
      </c>
    </row>
    <row r="2" spans="1:12" x14ac:dyDescent="0.25">
      <c r="B2" t="s">
        <v>586</v>
      </c>
      <c r="C2" s="17" t="s">
        <v>863</v>
      </c>
      <c r="D2" s="17" t="s">
        <v>871</v>
      </c>
      <c r="E2" t="s">
        <v>395</v>
      </c>
      <c r="F2" t="s">
        <v>347</v>
      </c>
      <c r="G2" t="s">
        <v>428</v>
      </c>
      <c r="H2">
        <v>2000</v>
      </c>
      <c r="I2" s="11">
        <v>27</v>
      </c>
      <c r="K2">
        <v>2007</v>
      </c>
      <c r="L2">
        <f>I10</f>
        <v>1256</v>
      </c>
    </row>
    <row r="3" spans="1:12" x14ac:dyDescent="0.25">
      <c r="B3" t="s">
        <v>98</v>
      </c>
      <c r="C3" s="17" t="s">
        <v>860</v>
      </c>
      <c r="D3" s="17" t="s">
        <v>870</v>
      </c>
      <c r="E3" t="s">
        <v>96</v>
      </c>
      <c r="F3" t="s">
        <v>48</v>
      </c>
      <c r="G3" t="s">
        <v>30</v>
      </c>
      <c r="H3">
        <v>2001</v>
      </c>
      <c r="I3" s="11">
        <v>20</v>
      </c>
      <c r="K3">
        <v>2008</v>
      </c>
      <c r="L3">
        <f>I17</f>
        <v>5039</v>
      </c>
    </row>
    <row r="4" spans="1:12" x14ac:dyDescent="0.25">
      <c r="B4" t="s">
        <v>67</v>
      </c>
      <c r="C4" s="17" t="s">
        <v>863</v>
      </c>
      <c r="D4" s="17" t="s">
        <v>870</v>
      </c>
      <c r="E4" t="s">
        <v>66</v>
      </c>
      <c r="F4" t="s">
        <v>48</v>
      </c>
      <c r="G4" t="s">
        <v>30</v>
      </c>
      <c r="H4">
        <v>2005</v>
      </c>
      <c r="I4" s="11">
        <v>904</v>
      </c>
      <c r="K4">
        <v>2009</v>
      </c>
      <c r="L4">
        <f>I26</f>
        <v>2865</v>
      </c>
    </row>
    <row r="5" spans="1:12" x14ac:dyDescent="0.25">
      <c r="A5" t="s">
        <v>509</v>
      </c>
      <c r="B5" t="s">
        <v>464</v>
      </c>
      <c r="C5" s="17" t="s">
        <v>178</v>
      </c>
      <c r="D5" s="17" t="s">
        <v>868</v>
      </c>
      <c r="E5" t="s">
        <v>463</v>
      </c>
      <c r="F5" t="s">
        <v>462</v>
      </c>
      <c r="G5" t="s">
        <v>30</v>
      </c>
      <c r="H5">
        <v>2006</v>
      </c>
      <c r="I5" s="11">
        <v>698</v>
      </c>
      <c r="K5">
        <v>2010</v>
      </c>
      <c r="L5">
        <f>I39</f>
        <v>16144</v>
      </c>
    </row>
    <row r="6" spans="1:12" x14ac:dyDescent="0.25">
      <c r="C6" s="17"/>
      <c r="D6" s="17"/>
      <c r="I6" s="11">
        <f>SUM(I1:I5)</f>
        <v>1733</v>
      </c>
      <c r="K6">
        <v>2011</v>
      </c>
      <c r="L6">
        <f>I58</f>
        <v>9287</v>
      </c>
    </row>
    <row r="7" spans="1:12" x14ac:dyDescent="0.25">
      <c r="C7" s="17"/>
      <c r="D7" s="17"/>
      <c r="I7" s="11"/>
      <c r="K7">
        <v>2012</v>
      </c>
      <c r="L7" s="22">
        <f>I83</f>
        <v>18760</v>
      </c>
    </row>
    <row r="8" spans="1:12" x14ac:dyDescent="0.25">
      <c r="A8" t="s">
        <v>68</v>
      </c>
      <c r="B8" t="s">
        <v>67</v>
      </c>
      <c r="C8" s="17" t="s">
        <v>863</v>
      </c>
      <c r="D8" s="17" t="s">
        <v>870</v>
      </c>
      <c r="E8" t="s">
        <v>66</v>
      </c>
      <c r="F8" t="s">
        <v>48</v>
      </c>
      <c r="G8" t="s">
        <v>396</v>
      </c>
      <c r="H8">
        <v>2007</v>
      </c>
      <c r="I8" s="11">
        <v>756</v>
      </c>
      <c r="K8">
        <v>2013</v>
      </c>
      <c r="L8">
        <f>I95</f>
        <v>19295</v>
      </c>
    </row>
    <row r="9" spans="1:12" x14ac:dyDescent="0.25">
      <c r="A9" t="s">
        <v>97</v>
      </c>
      <c r="B9" t="s">
        <v>98</v>
      </c>
      <c r="C9" s="17" t="s">
        <v>860</v>
      </c>
      <c r="D9" s="17" t="s">
        <v>870</v>
      </c>
      <c r="E9" t="s">
        <v>96</v>
      </c>
      <c r="F9" t="s">
        <v>48</v>
      </c>
      <c r="G9" t="s">
        <v>30</v>
      </c>
      <c r="H9">
        <v>2007</v>
      </c>
      <c r="I9" s="11">
        <v>500</v>
      </c>
      <c r="K9">
        <v>2014</v>
      </c>
      <c r="L9">
        <f>I107</f>
        <v>20124</v>
      </c>
    </row>
    <row r="10" spans="1:12" x14ac:dyDescent="0.25">
      <c r="C10" s="17"/>
      <c r="D10" s="17"/>
      <c r="I10" s="11">
        <f>SUM(I8:I9)</f>
        <v>1256</v>
      </c>
      <c r="K10">
        <v>2015</v>
      </c>
      <c r="L10">
        <f>I120</f>
        <v>14535</v>
      </c>
    </row>
    <row r="11" spans="1:12" x14ac:dyDescent="0.25">
      <c r="C11" s="17"/>
      <c r="D11" s="17"/>
      <c r="I11" s="11"/>
      <c r="K11">
        <v>2016</v>
      </c>
      <c r="L11">
        <f>I130</f>
        <v>8394</v>
      </c>
    </row>
    <row r="12" spans="1:12" x14ac:dyDescent="0.25">
      <c r="A12" t="s">
        <v>59</v>
      </c>
      <c r="B12" t="s">
        <v>50</v>
      </c>
      <c r="C12" s="17" t="s">
        <v>863</v>
      </c>
      <c r="D12" s="17" t="s">
        <v>870</v>
      </c>
      <c r="E12" t="s">
        <v>49</v>
      </c>
      <c r="F12" t="s">
        <v>48</v>
      </c>
      <c r="G12" t="s">
        <v>30</v>
      </c>
      <c r="H12">
        <v>2008</v>
      </c>
      <c r="I12" s="11">
        <v>225</v>
      </c>
      <c r="K12">
        <v>2017</v>
      </c>
      <c r="L12">
        <f>I148</f>
        <v>22177</v>
      </c>
    </row>
    <row r="13" spans="1:12" x14ac:dyDescent="0.25">
      <c r="A13" t="s">
        <v>57</v>
      </c>
      <c r="B13" t="s">
        <v>58</v>
      </c>
      <c r="C13" s="17" t="s">
        <v>861</v>
      </c>
      <c r="D13" s="17" t="s">
        <v>870</v>
      </c>
      <c r="E13" t="s">
        <v>60</v>
      </c>
      <c r="F13" t="s">
        <v>48</v>
      </c>
      <c r="G13" t="s">
        <v>394</v>
      </c>
      <c r="H13">
        <v>2008</v>
      </c>
      <c r="I13" s="11">
        <v>2400</v>
      </c>
      <c r="K13">
        <v>2018</v>
      </c>
      <c r="L13">
        <f>I159</f>
        <v>39256</v>
      </c>
    </row>
    <row r="14" spans="1:12" x14ac:dyDescent="0.25">
      <c r="A14" t="s">
        <v>63</v>
      </c>
      <c r="B14" t="s">
        <v>64</v>
      </c>
      <c r="C14" s="17" t="s">
        <v>861</v>
      </c>
      <c r="D14" s="17" t="s">
        <v>870</v>
      </c>
      <c r="E14" t="s">
        <v>62</v>
      </c>
      <c r="F14" t="s">
        <v>48</v>
      </c>
      <c r="G14" t="s">
        <v>873</v>
      </c>
      <c r="H14">
        <v>2008</v>
      </c>
      <c r="I14" s="11">
        <v>6</v>
      </c>
      <c r="K14">
        <v>2019</v>
      </c>
      <c r="L14">
        <f>I177</f>
        <v>15768</v>
      </c>
    </row>
    <row r="15" spans="1:12" x14ac:dyDescent="0.25">
      <c r="A15" t="s">
        <v>132</v>
      </c>
      <c r="B15" t="s">
        <v>133</v>
      </c>
      <c r="C15" s="17" t="s">
        <v>860</v>
      </c>
      <c r="D15" s="17" t="s">
        <v>865</v>
      </c>
      <c r="E15" t="s">
        <v>139</v>
      </c>
      <c r="F15" t="s">
        <v>130</v>
      </c>
      <c r="G15" t="s">
        <v>394</v>
      </c>
      <c r="H15">
        <v>2008</v>
      </c>
      <c r="I15" s="11">
        <v>2400</v>
      </c>
    </row>
    <row r="16" spans="1:12" x14ac:dyDescent="0.25">
      <c r="A16" t="s">
        <v>474</v>
      </c>
      <c r="B16" t="s">
        <v>469</v>
      </c>
      <c r="C16" s="17" t="s">
        <v>178</v>
      </c>
      <c r="D16" s="17" t="s">
        <v>871</v>
      </c>
      <c r="E16" t="s">
        <v>470</v>
      </c>
      <c r="F16" t="s">
        <v>471</v>
      </c>
      <c r="G16" t="s">
        <v>428</v>
      </c>
      <c r="H16">
        <v>2008</v>
      </c>
      <c r="I16" s="11">
        <v>8</v>
      </c>
    </row>
    <row r="17" spans="1:9" x14ac:dyDescent="0.25">
      <c r="C17" s="17"/>
      <c r="D17" s="17"/>
      <c r="I17" s="11">
        <f>SUM(I12:I16)</f>
        <v>5039</v>
      </c>
    </row>
    <row r="18" spans="1:9" x14ac:dyDescent="0.25">
      <c r="C18" s="17"/>
      <c r="D18" s="17"/>
      <c r="I18" s="11"/>
    </row>
    <row r="19" spans="1:9" x14ac:dyDescent="0.25">
      <c r="A19" t="s">
        <v>53</v>
      </c>
      <c r="B19" t="s">
        <v>55</v>
      </c>
      <c r="C19" s="17" t="s">
        <v>862</v>
      </c>
      <c r="D19" s="17" t="s">
        <v>870</v>
      </c>
      <c r="E19" t="s">
        <v>54</v>
      </c>
      <c r="F19" t="s">
        <v>48</v>
      </c>
      <c r="G19" t="s">
        <v>394</v>
      </c>
      <c r="H19">
        <v>2009</v>
      </c>
      <c r="I19" s="11">
        <v>880</v>
      </c>
    </row>
    <row r="20" spans="1:9" x14ac:dyDescent="0.25">
      <c r="A20" t="s">
        <v>82</v>
      </c>
      <c r="B20" t="s">
        <v>83</v>
      </c>
      <c r="C20" s="17" t="s">
        <v>862</v>
      </c>
      <c r="D20" s="17" t="s">
        <v>870</v>
      </c>
      <c r="E20" t="s">
        <v>81</v>
      </c>
      <c r="F20" t="s">
        <v>48</v>
      </c>
      <c r="G20" t="s">
        <v>87</v>
      </c>
      <c r="H20">
        <v>2009</v>
      </c>
      <c r="I20" s="11">
        <v>159</v>
      </c>
    </row>
    <row r="21" spans="1:9" x14ac:dyDescent="0.25">
      <c r="B21" t="s">
        <v>133</v>
      </c>
      <c r="C21" s="17" t="s">
        <v>860</v>
      </c>
      <c r="D21" s="17" t="s">
        <v>865</v>
      </c>
      <c r="E21" t="s">
        <v>139</v>
      </c>
      <c r="F21" t="s">
        <v>130</v>
      </c>
      <c r="G21" t="s">
        <v>396</v>
      </c>
      <c r="H21">
        <v>2009</v>
      </c>
      <c r="I21" s="11">
        <v>1600</v>
      </c>
    </row>
    <row r="22" spans="1:9" x14ac:dyDescent="0.25">
      <c r="A22" t="s">
        <v>668</v>
      </c>
      <c r="B22" t="s">
        <v>669</v>
      </c>
      <c r="C22" s="17" t="s">
        <v>862</v>
      </c>
      <c r="D22" s="17" t="s">
        <v>869</v>
      </c>
      <c r="E22" t="s">
        <v>670</v>
      </c>
      <c r="F22" t="s">
        <v>671</v>
      </c>
      <c r="G22" t="s">
        <v>30</v>
      </c>
      <c r="H22" s="3">
        <v>2009</v>
      </c>
      <c r="I22" s="11">
        <v>10</v>
      </c>
    </row>
    <row r="23" spans="1:9" x14ac:dyDescent="0.25">
      <c r="A23" t="s">
        <v>510</v>
      </c>
      <c r="B23" t="s">
        <v>343</v>
      </c>
      <c r="C23" s="17" t="s">
        <v>863</v>
      </c>
      <c r="D23" s="17" t="s">
        <v>871</v>
      </c>
      <c r="E23" t="s">
        <v>472</v>
      </c>
      <c r="F23" t="s">
        <v>471</v>
      </c>
      <c r="G23" t="s">
        <v>30</v>
      </c>
      <c r="H23">
        <v>2009</v>
      </c>
      <c r="I23" s="11">
        <v>146</v>
      </c>
    </row>
    <row r="24" spans="1:9" x14ac:dyDescent="0.25">
      <c r="A24" t="s">
        <v>593</v>
      </c>
      <c r="B24" t="s">
        <v>594</v>
      </c>
      <c r="C24" s="17" t="s">
        <v>860</v>
      </c>
      <c r="D24" s="17" t="s">
        <v>871</v>
      </c>
      <c r="E24" t="s">
        <v>592</v>
      </c>
      <c r="F24" t="s">
        <v>347</v>
      </c>
      <c r="G24" t="s">
        <v>396</v>
      </c>
      <c r="H24">
        <v>2009</v>
      </c>
      <c r="I24" s="11">
        <v>60</v>
      </c>
    </row>
    <row r="25" spans="1:9" x14ac:dyDescent="0.25">
      <c r="B25" t="s">
        <v>644</v>
      </c>
      <c r="C25" s="17" t="s">
        <v>861</v>
      </c>
      <c r="D25" s="17" t="s">
        <v>867</v>
      </c>
      <c r="E25" t="s">
        <v>645</v>
      </c>
      <c r="F25" t="s">
        <v>630</v>
      </c>
      <c r="G25" t="s">
        <v>428</v>
      </c>
      <c r="H25">
        <v>2009</v>
      </c>
      <c r="I25" s="11">
        <v>10</v>
      </c>
    </row>
    <row r="26" spans="1:9" x14ac:dyDescent="0.25">
      <c r="C26" s="17"/>
      <c r="D26" s="17"/>
      <c r="I26" s="11">
        <f>SUM(I19:I25)</f>
        <v>2865</v>
      </c>
    </row>
    <row r="27" spans="1:9" x14ac:dyDescent="0.25">
      <c r="C27" s="17"/>
      <c r="D27" s="17"/>
      <c r="I27" s="11"/>
    </row>
    <row r="28" spans="1:9" x14ac:dyDescent="0.25">
      <c r="A28" t="s">
        <v>74</v>
      </c>
      <c r="B28" t="s">
        <v>75</v>
      </c>
      <c r="C28" s="17" t="s">
        <v>862</v>
      </c>
      <c r="D28" s="17" t="s">
        <v>870</v>
      </c>
      <c r="E28" t="s">
        <v>76</v>
      </c>
      <c r="F28" t="s">
        <v>48</v>
      </c>
      <c r="G28" t="s">
        <v>396</v>
      </c>
      <c r="H28">
        <v>2010</v>
      </c>
      <c r="I28" s="11">
        <v>693</v>
      </c>
    </row>
    <row r="29" spans="1:9" x14ac:dyDescent="0.25">
      <c r="A29" t="s">
        <v>104</v>
      </c>
      <c r="B29" t="s">
        <v>102</v>
      </c>
      <c r="C29" s="17" t="s">
        <v>863</v>
      </c>
      <c r="D29" s="17" t="s">
        <v>870</v>
      </c>
      <c r="E29" t="s">
        <v>101</v>
      </c>
      <c r="F29" t="s">
        <v>48</v>
      </c>
      <c r="G29" t="s">
        <v>30</v>
      </c>
      <c r="H29">
        <v>2010</v>
      </c>
      <c r="I29" s="11">
        <v>1100</v>
      </c>
    </row>
    <row r="30" spans="1:9" x14ac:dyDescent="0.25">
      <c r="B30" t="s">
        <v>316</v>
      </c>
      <c r="C30" s="17" t="s">
        <v>860</v>
      </c>
      <c r="D30" s="17" t="s">
        <v>868</v>
      </c>
      <c r="E30" t="s">
        <v>317</v>
      </c>
      <c r="F30" t="s">
        <v>296</v>
      </c>
      <c r="G30" t="s">
        <v>427</v>
      </c>
      <c r="H30">
        <v>2010</v>
      </c>
      <c r="I30" s="11">
        <v>200</v>
      </c>
    </row>
    <row r="31" spans="1:9" x14ac:dyDescent="0.25">
      <c r="A31" t="s">
        <v>501</v>
      </c>
      <c r="B31" t="s">
        <v>502</v>
      </c>
      <c r="C31" s="17" t="s">
        <v>860</v>
      </c>
      <c r="D31" s="17" t="s">
        <v>868</v>
      </c>
      <c r="E31" t="s">
        <v>503</v>
      </c>
      <c r="F31" t="s">
        <v>504</v>
      </c>
      <c r="G31" t="s">
        <v>30</v>
      </c>
      <c r="H31">
        <v>2010</v>
      </c>
      <c r="I31" s="11">
        <v>306</v>
      </c>
    </row>
    <row r="32" spans="1:9" x14ac:dyDescent="0.25">
      <c r="A32" t="s">
        <v>512</v>
      </c>
      <c r="B32" t="s">
        <v>511</v>
      </c>
      <c r="C32" s="17" t="s">
        <v>178</v>
      </c>
      <c r="D32" s="17" t="s">
        <v>868</v>
      </c>
      <c r="E32" t="s">
        <v>513</v>
      </c>
      <c r="F32" t="s">
        <v>504</v>
      </c>
      <c r="G32" t="s">
        <v>396</v>
      </c>
      <c r="H32">
        <v>2010</v>
      </c>
      <c r="I32" s="11">
        <v>1000</v>
      </c>
    </row>
    <row r="33" spans="1:10" x14ac:dyDescent="0.25">
      <c r="B33" t="s">
        <v>343</v>
      </c>
      <c r="C33" s="17" t="s">
        <v>863</v>
      </c>
      <c r="D33" s="17" t="s">
        <v>871</v>
      </c>
      <c r="E33" t="s">
        <v>472</v>
      </c>
      <c r="F33" t="s">
        <v>471</v>
      </c>
      <c r="G33" t="s">
        <v>30</v>
      </c>
      <c r="H33">
        <v>2010</v>
      </c>
      <c r="I33" s="11">
        <v>438</v>
      </c>
    </row>
    <row r="34" spans="1:10" x14ac:dyDescent="0.25">
      <c r="A34" t="s">
        <v>789</v>
      </c>
      <c r="B34" t="s">
        <v>486</v>
      </c>
      <c r="C34" s="17" t="s">
        <v>861</v>
      </c>
      <c r="D34" s="17" t="s">
        <v>868</v>
      </c>
      <c r="E34" t="s">
        <v>487</v>
      </c>
      <c r="F34" t="s">
        <v>344</v>
      </c>
      <c r="G34" t="s">
        <v>30</v>
      </c>
      <c r="H34">
        <v>2010</v>
      </c>
      <c r="I34" s="11">
        <v>13</v>
      </c>
    </row>
    <row r="35" spans="1:10" x14ac:dyDescent="0.25">
      <c r="A35" t="s">
        <v>531</v>
      </c>
      <c r="B35" t="s">
        <v>530</v>
      </c>
      <c r="C35" s="17" t="s">
        <v>178</v>
      </c>
      <c r="D35" s="17" t="s">
        <v>867</v>
      </c>
      <c r="E35" t="s">
        <v>529</v>
      </c>
      <c r="F35" t="s">
        <v>449</v>
      </c>
      <c r="G35" t="s">
        <v>396</v>
      </c>
      <c r="H35">
        <v>2010</v>
      </c>
      <c r="I35" s="11">
        <v>12000</v>
      </c>
      <c r="J35" s="10"/>
    </row>
    <row r="36" spans="1:10" x14ac:dyDescent="0.25">
      <c r="A36" t="s">
        <v>547</v>
      </c>
      <c r="B36" t="s">
        <v>545</v>
      </c>
      <c r="C36" s="17" t="s">
        <v>862</v>
      </c>
      <c r="D36" s="17" t="s">
        <v>865</v>
      </c>
      <c r="E36" t="s">
        <v>546</v>
      </c>
      <c r="F36" t="s">
        <v>356</v>
      </c>
      <c r="G36" t="s">
        <v>30</v>
      </c>
      <c r="H36">
        <v>2010</v>
      </c>
      <c r="I36" s="11">
        <v>44</v>
      </c>
    </row>
    <row r="37" spans="1:10" x14ac:dyDescent="0.25">
      <c r="A37" t="s">
        <v>595</v>
      </c>
      <c r="B37" t="s">
        <v>596</v>
      </c>
      <c r="C37" s="17" t="s">
        <v>863</v>
      </c>
      <c r="D37" s="17" t="s">
        <v>871</v>
      </c>
      <c r="E37" t="s">
        <v>597</v>
      </c>
      <c r="F37" t="s">
        <v>347</v>
      </c>
      <c r="G37" t="s">
        <v>396</v>
      </c>
      <c r="H37">
        <v>2010</v>
      </c>
      <c r="I37" s="11">
        <v>300</v>
      </c>
    </row>
    <row r="38" spans="1:10" x14ac:dyDescent="0.25">
      <c r="A38" t="s">
        <v>638</v>
      </c>
      <c r="B38" t="s">
        <v>639</v>
      </c>
      <c r="C38" s="17" t="s">
        <v>862</v>
      </c>
      <c r="D38" s="17" t="s">
        <v>867</v>
      </c>
      <c r="E38" t="s">
        <v>640</v>
      </c>
      <c r="F38" t="s">
        <v>630</v>
      </c>
      <c r="G38" t="s">
        <v>30</v>
      </c>
      <c r="H38">
        <v>2010</v>
      </c>
      <c r="I38" s="11">
        <v>50</v>
      </c>
    </row>
    <row r="39" spans="1:10" x14ac:dyDescent="0.25">
      <c r="C39" s="17"/>
      <c r="D39" s="17"/>
      <c r="I39" s="11">
        <f>SUM(I28:I38)</f>
        <v>16144</v>
      </c>
    </row>
    <row r="40" spans="1:10" x14ac:dyDescent="0.25">
      <c r="C40" s="17"/>
      <c r="D40" s="17"/>
      <c r="I40" s="11"/>
    </row>
    <row r="41" spans="1:10" x14ac:dyDescent="0.25">
      <c r="A41" t="s">
        <v>43</v>
      </c>
      <c r="B41" t="s">
        <v>44</v>
      </c>
      <c r="C41" s="17" t="s">
        <v>862</v>
      </c>
      <c r="D41" s="17" t="s">
        <v>870</v>
      </c>
      <c r="E41" t="s">
        <v>45</v>
      </c>
      <c r="F41" t="s">
        <v>25</v>
      </c>
      <c r="G41" t="s">
        <v>428</v>
      </c>
      <c r="H41">
        <v>2011</v>
      </c>
      <c r="I41" s="11">
        <v>500</v>
      </c>
    </row>
    <row r="42" spans="1:10" x14ac:dyDescent="0.25">
      <c r="A42" t="s">
        <v>89</v>
      </c>
      <c r="B42" t="s">
        <v>90</v>
      </c>
      <c r="C42" s="17" t="s">
        <v>178</v>
      </c>
      <c r="D42" s="17" t="s">
        <v>870</v>
      </c>
      <c r="E42" t="s">
        <v>91</v>
      </c>
      <c r="F42" t="s">
        <v>48</v>
      </c>
      <c r="G42" t="s">
        <v>397</v>
      </c>
      <c r="H42" s="6">
        <v>2011</v>
      </c>
      <c r="I42" s="11">
        <v>632</v>
      </c>
    </row>
    <row r="43" spans="1:10" x14ac:dyDescent="0.25">
      <c r="B43" t="s">
        <v>133</v>
      </c>
      <c r="C43" s="17" t="s">
        <v>860</v>
      </c>
      <c r="D43" s="17" t="s">
        <v>865</v>
      </c>
      <c r="E43" t="s">
        <v>139</v>
      </c>
      <c r="F43" t="s">
        <v>130</v>
      </c>
      <c r="G43" t="s">
        <v>396</v>
      </c>
      <c r="H43">
        <v>2011</v>
      </c>
      <c r="I43" s="11">
        <v>4400</v>
      </c>
    </row>
    <row r="44" spans="1:10" x14ac:dyDescent="0.25">
      <c r="A44" t="s">
        <v>138</v>
      </c>
      <c r="B44" t="s">
        <v>864</v>
      </c>
      <c r="C44" s="17" t="s">
        <v>178</v>
      </c>
      <c r="D44" s="17" t="s">
        <v>865</v>
      </c>
      <c r="E44" t="s">
        <v>137</v>
      </c>
      <c r="F44" t="s">
        <v>130</v>
      </c>
      <c r="G44" t="s">
        <v>396</v>
      </c>
      <c r="H44">
        <v>2011</v>
      </c>
      <c r="I44" s="11">
        <v>858</v>
      </c>
    </row>
    <row r="45" spans="1:10" x14ac:dyDescent="0.25">
      <c r="A45" t="s">
        <v>187</v>
      </c>
      <c r="B45" t="s">
        <v>183</v>
      </c>
      <c r="C45" s="17" t="s">
        <v>178</v>
      </c>
      <c r="D45" s="17" t="s">
        <v>866</v>
      </c>
      <c r="E45" t="s">
        <v>184</v>
      </c>
      <c r="F45" t="s">
        <v>178</v>
      </c>
      <c r="G45" t="s">
        <v>30</v>
      </c>
      <c r="H45">
        <v>2011</v>
      </c>
      <c r="I45" s="11">
        <v>140</v>
      </c>
    </row>
    <row r="46" spans="1:10" x14ac:dyDescent="0.25">
      <c r="A46" t="s">
        <v>328</v>
      </c>
      <c r="B46" t="s">
        <v>329</v>
      </c>
      <c r="C46" s="17" t="s">
        <v>178</v>
      </c>
      <c r="D46" s="17" t="s">
        <v>868</v>
      </c>
      <c r="E46" t="s">
        <v>330</v>
      </c>
      <c r="F46" t="s">
        <v>296</v>
      </c>
      <c r="G46" t="s">
        <v>30</v>
      </c>
      <c r="H46">
        <v>2011</v>
      </c>
      <c r="I46" s="11">
        <v>10</v>
      </c>
    </row>
    <row r="47" spans="1:10" x14ac:dyDescent="0.25">
      <c r="A47" t="s">
        <v>324</v>
      </c>
      <c r="B47" t="s">
        <v>325</v>
      </c>
      <c r="C47" s="17" t="s">
        <v>178</v>
      </c>
      <c r="D47" s="17" t="s">
        <v>868</v>
      </c>
      <c r="E47" t="s">
        <v>326</v>
      </c>
      <c r="F47" t="s">
        <v>296</v>
      </c>
      <c r="G47" t="s">
        <v>30</v>
      </c>
      <c r="H47">
        <v>2011</v>
      </c>
      <c r="I47" s="11">
        <v>45</v>
      </c>
    </row>
    <row r="48" spans="1:10" x14ac:dyDescent="0.25">
      <c r="A48" t="s">
        <v>315</v>
      </c>
      <c r="B48" t="s">
        <v>316</v>
      </c>
      <c r="C48" s="17" t="s">
        <v>860</v>
      </c>
      <c r="D48" s="17" t="s">
        <v>868</v>
      </c>
      <c r="E48" t="s">
        <v>317</v>
      </c>
      <c r="F48" t="s">
        <v>296</v>
      </c>
      <c r="G48" t="s">
        <v>30</v>
      </c>
      <c r="H48">
        <v>2011</v>
      </c>
      <c r="I48" s="11">
        <v>367</v>
      </c>
    </row>
    <row r="49" spans="1:9" x14ac:dyDescent="0.25">
      <c r="B49" t="s">
        <v>316</v>
      </c>
      <c r="C49" s="17" t="s">
        <v>860</v>
      </c>
      <c r="D49" s="17" t="s">
        <v>868</v>
      </c>
      <c r="E49" t="s">
        <v>317</v>
      </c>
      <c r="F49" t="s">
        <v>296</v>
      </c>
      <c r="G49" t="s">
        <v>427</v>
      </c>
      <c r="H49">
        <v>2011</v>
      </c>
      <c r="I49" s="11">
        <v>81</v>
      </c>
    </row>
    <row r="50" spans="1:9" x14ac:dyDescent="0.25">
      <c r="A50" t="s">
        <v>384</v>
      </c>
      <c r="B50" t="s">
        <v>332</v>
      </c>
      <c r="C50" s="17" t="s">
        <v>178</v>
      </c>
      <c r="D50" s="17" t="s">
        <v>867</v>
      </c>
      <c r="E50" t="s">
        <v>333</v>
      </c>
      <c r="F50" t="s">
        <v>334</v>
      </c>
      <c r="G50" t="s">
        <v>30</v>
      </c>
      <c r="H50">
        <v>2011</v>
      </c>
      <c r="I50" s="11">
        <v>25</v>
      </c>
    </row>
    <row r="51" spans="1:9" x14ac:dyDescent="0.25">
      <c r="B51" t="s">
        <v>343</v>
      </c>
      <c r="C51" s="17" t="s">
        <v>863</v>
      </c>
      <c r="D51" s="17" t="s">
        <v>871</v>
      </c>
      <c r="E51" t="s">
        <v>472</v>
      </c>
      <c r="F51" t="s">
        <v>471</v>
      </c>
      <c r="G51" t="s">
        <v>30</v>
      </c>
      <c r="H51">
        <v>2011</v>
      </c>
      <c r="I51" s="11">
        <v>365</v>
      </c>
    </row>
    <row r="52" spans="1:9" x14ac:dyDescent="0.25">
      <c r="A52" t="s">
        <v>479</v>
      </c>
      <c r="B52" t="s">
        <v>478</v>
      </c>
      <c r="C52" s="17" t="s">
        <v>178</v>
      </c>
      <c r="D52" s="17" t="s">
        <v>871</v>
      </c>
      <c r="E52" t="s">
        <v>477</v>
      </c>
      <c r="F52" t="s">
        <v>471</v>
      </c>
      <c r="G52" t="s">
        <v>30</v>
      </c>
      <c r="H52">
        <v>2011</v>
      </c>
      <c r="I52" s="11">
        <v>12</v>
      </c>
    </row>
    <row r="53" spans="1:9" x14ac:dyDescent="0.25">
      <c r="A53" t="s">
        <v>555</v>
      </c>
      <c r="B53" t="s">
        <v>557</v>
      </c>
      <c r="C53" s="17" t="s">
        <v>860</v>
      </c>
      <c r="D53" s="17" t="s">
        <v>865</v>
      </c>
      <c r="E53" t="s">
        <v>289</v>
      </c>
      <c r="F53" t="s">
        <v>356</v>
      </c>
      <c r="G53" t="s">
        <v>396</v>
      </c>
      <c r="H53">
        <v>2011</v>
      </c>
      <c r="I53" s="11">
        <v>40</v>
      </c>
    </row>
    <row r="54" spans="1:9" x14ac:dyDescent="0.25">
      <c r="A54" t="s">
        <v>571</v>
      </c>
      <c r="B54" t="s">
        <v>572</v>
      </c>
      <c r="C54" s="17" t="s">
        <v>861</v>
      </c>
      <c r="D54" s="17" t="s">
        <v>869</v>
      </c>
      <c r="E54" t="s">
        <v>573</v>
      </c>
      <c r="F54" t="s">
        <v>341</v>
      </c>
      <c r="G54" t="s">
        <v>396</v>
      </c>
      <c r="H54">
        <v>2011</v>
      </c>
      <c r="I54" s="11">
        <v>1000</v>
      </c>
    </row>
    <row r="55" spans="1:9" x14ac:dyDescent="0.25">
      <c r="A55" t="s">
        <v>345</v>
      </c>
      <c r="B55" t="s">
        <v>346</v>
      </c>
      <c r="C55" s="17" t="s">
        <v>860</v>
      </c>
      <c r="D55" s="17" t="s">
        <v>871</v>
      </c>
      <c r="E55" t="s">
        <v>346</v>
      </c>
      <c r="F55" t="s">
        <v>347</v>
      </c>
      <c r="G55" t="s">
        <v>396</v>
      </c>
      <c r="H55">
        <v>2011</v>
      </c>
      <c r="I55" s="11">
        <v>187</v>
      </c>
    </row>
    <row r="56" spans="1:9" x14ac:dyDescent="0.25">
      <c r="A56" t="s">
        <v>898</v>
      </c>
      <c r="B56" t="s">
        <v>897</v>
      </c>
      <c r="C56" s="17" t="s">
        <v>862</v>
      </c>
      <c r="D56" s="17" t="s">
        <v>866</v>
      </c>
      <c r="E56" t="s">
        <v>899</v>
      </c>
      <c r="F56" t="s">
        <v>904</v>
      </c>
      <c r="G56" t="s">
        <v>396</v>
      </c>
      <c r="H56">
        <v>2011</v>
      </c>
      <c r="I56" s="11">
        <v>600</v>
      </c>
    </row>
    <row r="57" spans="1:9" x14ac:dyDescent="0.25">
      <c r="B57" t="s">
        <v>369</v>
      </c>
      <c r="C57" s="17" t="s">
        <v>861</v>
      </c>
      <c r="D57" s="17" t="s">
        <v>868</v>
      </c>
      <c r="E57" t="s">
        <v>370</v>
      </c>
      <c r="F57" t="s">
        <v>371</v>
      </c>
      <c r="G57" t="s">
        <v>30</v>
      </c>
      <c r="H57">
        <v>2011</v>
      </c>
      <c r="I57" s="11">
        <v>25</v>
      </c>
    </row>
    <row r="58" spans="1:9" x14ac:dyDescent="0.25">
      <c r="C58" s="17"/>
      <c r="D58" s="17"/>
      <c r="I58" s="11">
        <f>SUM(I41:I57)</f>
        <v>9287</v>
      </c>
    </row>
    <row r="59" spans="1:9" x14ac:dyDescent="0.25">
      <c r="C59" s="17"/>
      <c r="D59" s="17"/>
      <c r="I59" s="11"/>
    </row>
    <row r="60" spans="1:9" x14ac:dyDescent="0.25">
      <c r="A60" t="s">
        <v>28</v>
      </c>
      <c r="B60" t="s">
        <v>29</v>
      </c>
      <c r="C60" s="17" t="s">
        <v>860</v>
      </c>
      <c r="D60" s="17" t="s">
        <v>870</v>
      </c>
      <c r="E60" t="s">
        <v>36</v>
      </c>
      <c r="F60" t="s">
        <v>25</v>
      </c>
      <c r="G60" t="s">
        <v>30</v>
      </c>
      <c r="H60">
        <v>2012</v>
      </c>
      <c r="I60" s="13">
        <v>5400</v>
      </c>
    </row>
    <row r="61" spans="1:9" x14ac:dyDescent="0.25">
      <c r="A61" t="s">
        <v>105</v>
      </c>
      <c r="B61" t="s">
        <v>106</v>
      </c>
      <c r="C61" s="17" t="s">
        <v>178</v>
      </c>
      <c r="D61" s="17" t="s">
        <v>870</v>
      </c>
      <c r="E61" t="s">
        <v>107</v>
      </c>
      <c r="F61" t="s">
        <v>48</v>
      </c>
      <c r="G61" t="s">
        <v>30</v>
      </c>
      <c r="H61">
        <v>2012</v>
      </c>
      <c r="I61" s="11">
        <v>972</v>
      </c>
    </row>
    <row r="62" spans="1:9" x14ac:dyDescent="0.25">
      <c r="A62" t="s">
        <v>153</v>
      </c>
      <c r="B62" t="s">
        <v>155</v>
      </c>
      <c r="C62" s="17" t="s">
        <v>178</v>
      </c>
      <c r="D62" s="17" t="s">
        <v>866</v>
      </c>
      <c r="E62" t="s">
        <v>154</v>
      </c>
      <c r="F62" t="s">
        <v>152</v>
      </c>
      <c r="G62" t="s">
        <v>30</v>
      </c>
      <c r="H62">
        <v>2012</v>
      </c>
      <c r="I62" s="11">
        <v>200</v>
      </c>
    </row>
    <row r="63" spans="1:9" x14ac:dyDescent="0.25">
      <c r="A63" t="s">
        <v>156</v>
      </c>
      <c r="B63" t="s">
        <v>157</v>
      </c>
      <c r="C63" s="17" t="s">
        <v>862</v>
      </c>
      <c r="D63" s="17" t="s">
        <v>866</v>
      </c>
      <c r="E63" t="s">
        <v>158</v>
      </c>
      <c r="F63" t="s">
        <v>152</v>
      </c>
      <c r="G63" t="s">
        <v>30</v>
      </c>
      <c r="H63">
        <v>2012</v>
      </c>
      <c r="I63" s="11">
        <v>292</v>
      </c>
    </row>
    <row r="64" spans="1:9" x14ac:dyDescent="0.25">
      <c r="A64" t="s">
        <v>762</v>
      </c>
      <c r="B64" t="s">
        <v>162</v>
      </c>
      <c r="C64" s="17" t="s">
        <v>178</v>
      </c>
      <c r="D64" s="17" t="s">
        <v>866</v>
      </c>
      <c r="E64" t="s">
        <v>163</v>
      </c>
      <c r="F64" t="s">
        <v>152</v>
      </c>
      <c r="G64" t="s">
        <v>394</v>
      </c>
      <c r="H64">
        <v>2012</v>
      </c>
      <c r="I64" s="11">
        <v>2700</v>
      </c>
    </row>
    <row r="65" spans="1:9" x14ac:dyDescent="0.25">
      <c r="A65" t="s">
        <v>165</v>
      </c>
      <c r="B65" t="s">
        <v>166</v>
      </c>
      <c r="C65" s="17" t="s">
        <v>862</v>
      </c>
      <c r="D65" s="17" t="s">
        <v>866</v>
      </c>
      <c r="E65" t="s">
        <v>167</v>
      </c>
      <c r="F65" t="s">
        <v>152</v>
      </c>
      <c r="G65" t="s">
        <v>30</v>
      </c>
      <c r="H65">
        <v>2012</v>
      </c>
      <c r="I65" s="11">
        <v>25</v>
      </c>
    </row>
    <row r="66" spans="1:9" x14ac:dyDescent="0.25">
      <c r="A66" t="s">
        <v>194</v>
      </c>
      <c r="B66" t="s">
        <v>193</v>
      </c>
      <c r="C66" s="17" t="s">
        <v>861</v>
      </c>
      <c r="D66" s="17" t="s">
        <v>870</v>
      </c>
      <c r="E66" t="s">
        <v>192</v>
      </c>
      <c r="F66" t="s">
        <v>198</v>
      </c>
      <c r="G66" t="s">
        <v>179</v>
      </c>
      <c r="H66">
        <v>2012</v>
      </c>
      <c r="I66" s="11">
        <v>111</v>
      </c>
    </row>
    <row r="67" spans="1:9" x14ac:dyDescent="0.25">
      <c r="A67" t="s">
        <v>209</v>
      </c>
      <c r="B67" t="s">
        <v>210</v>
      </c>
      <c r="C67" s="17" t="s">
        <v>861</v>
      </c>
      <c r="D67" s="17" t="s">
        <v>870</v>
      </c>
      <c r="E67" t="s">
        <v>211</v>
      </c>
      <c r="F67" t="s">
        <v>198</v>
      </c>
      <c r="G67" t="s">
        <v>30</v>
      </c>
      <c r="H67">
        <v>2012</v>
      </c>
      <c r="I67" s="11">
        <v>338</v>
      </c>
    </row>
    <row r="68" spans="1:9" x14ac:dyDescent="0.25">
      <c r="A68" t="s">
        <v>206</v>
      </c>
      <c r="B68" t="s">
        <v>208</v>
      </c>
      <c r="C68" s="17" t="s">
        <v>862</v>
      </c>
      <c r="D68" s="17" t="s">
        <v>870</v>
      </c>
      <c r="E68" t="s">
        <v>207</v>
      </c>
      <c r="F68" t="s">
        <v>198</v>
      </c>
      <c r="G68" t="s">
        <v>30</v>
      </c>
      <c r="H68">
        <v>2012</v>
      </c>
      <c r="I68" s="11">
        <v>117</v>
      </c>
    </row>
    <row r="69" spans="1:9" x14ac:dyDescent="0.25">
      <c r="A69" t="s">
        <v>216</v>
      </c>
      <c r="B69" t="s">
        <v>215</v>
      </c>
      <c r="C69" s="17" t="s">
        <v>862</v>
      </c>
      <c r="D69" s="17" t="s">
        <v>870</v>
      </c>
      <c r="E69" t="s">
        <v>217</v>
      </c>
      <c r="F69" t="s">
        <v>198</v>
      </c>
      <c r="G69" t="s">
        <v>30</v>
      </c>
      <c r="H69">
        <v>2012</v>
      </c>
      <c r="I69" s="11">
        <v>21</v>
      </c>
    </row>
    <row r="70" spans="1:9" x14ac:dyDescent="0.25">
      <c r="A70" t="s">
        <v>203</v>
      </c>
      <c r="B70" t="s">
        <v>202</v>
      </c>
      <c r="C70" s="17" t="s">
        <v>863</v>
      </c>
      <c r="D70" s="17" t="s">
        <v>870</v>
      </c>
      <c r="E70" t="s">
        <v>201</v>
      </c>
      <c r="F70" t="s">
        <v>198</v>
      </c>
      <c r="G70" t="s">
        <v>30</v>
      </c>
      <c r="H70">
        <v>2012</v>
      </c>
      <c r="I70" s="11">
        <v>327</v>
      </c>
    </row>
    <row r="71" spans="1:9" x14ac:dyDescent="0.25">
      <c r="B71" t="s">
        <v>202</v>
      </c>
      <c r="C71" s="17" t="s">
        <v>863</v>
      </c>
      <c r="D71" s="17" t="s">
        <v>870</v>
      </c>
      <c r="E71" t="s">
        <v>201</v>
      </c>
      <c r="F71" t="s">
        <v>198</v>
      </c>
      <c r="G71" t="s">
        <v>30</v>
      </c>
      <c r="H71">
        <v>2012</v>
      </c>
      <c r="I71" s="11">
        <v>42</v>
      </c>
    </row>
    <row r="72" spans="1:9" x14ac:dyDescent="0.25">
      <c r="A72" t="s">
        <v>506</v>
      </c>
      <c r="B72" t="s">
        <v>507</v>
      </c>
      <c r="C72" s="17" t="s">
        <v>178</v>
      </c>
      <c r="D72" s="17" t="s">
        <v>865</v>
      </c>
      <c r="E72" t="s">
        <v>505</v>
      </c>
      <c r="F72" t="s">
        <v>230</v>
      </c>
      <c r="G72" t="s">
        <v>30</v>
      </c>
      <c r="H72">
        <v>2012</v>
      </c>
      <c r="I72" s="11">
        <v>9</v>
      </c>
    </row>
    <row r="73" spans="1:9" x14ac:dyDescent="0.25">
      <c r="A73" t="s">
        <v>245</v>
      </c>
      <c r="B73" t="s">
        <v>246</v>
      </c>
      <c r="C73" s="17" t="s">
        <v>860</v>
      </c>
      <c r="D73" s="17" t="s">
        <v>867</v>
      </c>
      <c r="E73" t="s">
        <v>247</v>
      </c>
      <c r="F73" t="s">
        <v>236</v>
      </c>
      <c r="G73" t="s">
        <v>396</v>
      </c>
      <c r="H73">
        <v>2012</v>
      </c>
      <c r="I73" s="11">
        <v>3000</v>
      </c>
    </row>
    <row r="74" spans="1:9" x14ac:dyDescent="0.25">
      <c r="A74" t="s">
        <v>255</v>
      </c>
      <c r="B74" t="s">
        <v>254</v>
      </c>
      <c r="C74" s="17" t="s">
        <v>178</v>
      </c>
      <c r="D74" s="17" t="s">
        <v>867</v>
      </c>
      <c r="E74" t="s">
        <v>249</v>
      </c>
      <c r="F74" t="s">
        <v>236</v>
      </c>
      <c r="G74" t="s">
        <v>396</v>
      </c>
      <c r="H74">
        <v>2012</v>
      </c>
      <c r="I74" s="11">
        <v>19</v>
      </c>
    </row>
    <row r="75" spans="1:9" x14ac:dyDescent="0.25">
      <c r="A75" t="s">
        <v>311</v>
      </c>
      <c r="B75" t="s">
        <v>308</v>
      </c>
      <c r="C75" s="17" t="s">
        <v>860</v>
      </c>
      <c r="D75" s="17" t="s">
        <v>868</v>
      </c>
      <c r="E75" t="s">
        <v>309</v>
      </c>
      <c r="F75" t="s">
        <v>310</v>
      </c>
      <c r="G75" t="s">
        <v>397</v>
      </c>
      <c r="H75">
        <v>2012</v>
      </c>
      <c r="I75" s="11">
        <v>505</v>
      </c>
    </row>
    <row r="76" spans="1:9" x14ac:dyDescent="0.25">
      <c r="A76" t="s">
        <v>432</v>
      </c>
      <c r="B76" t="s">
        <v>433</v>
      </c>
      <c r="C76" s="17" t="s">
        <v>178</v>
      </c>
      <c r="D76" s="17" t="s">
        <v>869</v>
      </c>
      <c r="E76" t="s">
        <v>430</v>
      </c>
      <c r="F76" t="s">
        <v>425</v>
      </c>
      <c r="G76" t="s">
        <v>30</v>
      </c>
      <c r="H76">
        <v>2012</v>
      </c>
      <c r="I76" s="11">
        <v>36</v>
      </c>
    </row>
    <row r="77" spans="1:9" x14ac:dyDescent="0.25">
      <c r="B77" t="s">
        <v>502</v>
      </c>
      <c r="C77" s="17" t="s">
        <v>860</v>
      </c>
      <c r="D77" s="17" t="s">
        <v>868</v>
      </c>
      <c r="E77" t="s">
        <v>503</v>
      </c>
      <c r="F77" t="s">
        <v>504</v>
      </c>
      <c r="G77" t="s">
        <v>30</v>
      </c>
      <c r="H77" s="4">
        <v>2012</v>
      </c>
      <c r="I77" s="11">
        <v>120</v>
      </c>
    </row>
    <row r="78" spans="1:9" x14ac:dyDescent="0.25">
      <c r="B78" t="s">
        <v>460</v>
      </c>
      <c r="C78" s="17" t="s">
        <v>860</v>
      </c>
      <c r="D78" s="17" t="s">
        <v>868</v>
      </c>
      <c r="E78" t="s">
        <v>461</v>
      </c>
      <c r="F78" t="s">
        <v>462</v>
      </c>
      <c r="G78" t="s">
        <v>30</v>
      </c>
      <c r="H78">
        <v>2012</v>
      </c>
      <c r="I78" s="11">
        <v>3300</v>
      </c>
    </row>
    <row r="79" spans="1:9" x14ac:dyDescent="0.25">
      <c r="A79" t="s">
        <v>613</v>
      </c>
      <c r="B79" t="s">
        <v>615</v>
      </c>
      <c r="C79" s="17" t="s">
        <v>861</v>
      </c>
      <c r="D79" s="17" t="s">
        <v>870</v>
      </c>
      <c r="E79" t="s">
        <v>616</v>
      </c>
      <c r="F79" t="s">
        <v>617</v>
      </c>
      <c r="G79" t="s">
        <v>396</v>
      </c>
      <c r="H79">
        <v>2012</v>
      </c>
      <c r="I79" s="11">
        <v>135</v>
      </c>
    </row>
    <row r="80" spans="1:9" x14ac:dyDescent="0.25">
      <c r="A80" t="s">
        <v>574</v>
      </c>
      <c r="B80" t="s">
        <v>575</v>
      </c>
      <c r="C80" s="17" t="s">
        <v>178</v>
      </c>
      <c r="D80" s="17" t="s">
        <v>869</v>
      </c>
      <c r="E80" t="s">
        <v>576</v>
      </c>
      <c r="F80" t="s">
        <v>341</v>
      </c>
      <c r="G80" t="s">
        <v>396</v>
      </c>
      <c r="H80">
        <v>2012</v>
      </c>
      <c r="I80" s="11">
        <v>1000</v>
      </c>
    </row>
    <row r="81" spans="1:9" x14ac:dyDescent="0.25">
      <c r="A81" t="s">
        <v>637</v>
      </c>
      <c r="B81" t="s">
        <v>635</v>
      </c>
      <c r="C81" s="17" t="s">
        <v>862</v>
      </c>
      <c r="D81" s="17" t="s">
        <v>865</v>
      </c>
      <c r="E81" t="s">
        <v>636</v>
      </c>
      <c r="F81" t="s">
        <v>498</v>
      </c>
      <c r="G81" t="s">
        <v>30</v>
      </c>
      <c r="H81">
        <v>2012</v>
      </c>
      <c r="I81" s="11">
        <v>75</v>
      </c>
    </row>
    <row r="82" spans="1:9" x14ac:dyDescent="0.25">
      <c r="A82" t="s">
        <v>791</v>
      </c>
      <c r="B82" t="s">
        <v>628</v>
      </c>
      <c r="C82" s="17" t="s">
        <v>178</v>
      </c>
      <c r="D82" s="17" t="s">
        <v>865</v>
      </c>
      <c r="E82" t="s">
        <v>629</v>
      </c>
      <c r="F82" t="s">
        <v>498</v>
      </c>
      <c r="G82" t="s">
        <v>396</v>
      </c>
      <c r="H82">
        <v>2012</v>
      </c>
      <c r="I82" s="11">
        <v>16</v>
      </c>
    </row>
    <row r="83" spans="1:9" x14ac:dyDescent="0.25">
      <c r="C83" s="17"/>
      <c r="D83" s="17"/>
      <c r="I83" s="13">
        <f>SUM(I60:I82)</f>
        <v>18760</v>
      </c>
    </row>
    <row r="84" spans="1:9" x14ac:dyDescent="0.25">
      <c r="C84" s="17"/>
      <c r="D84" s="17"/>
      <c r="I84" s="11"/>
    </row>
    <row r="85" spans="1:9" x14ac:dyDescent="0.25">
      <c r="B85" t="s">
        <v>67</v>
      </c>
      <c r="C85" s="17" t="s">
        <v>863</v>
      </c>
      <c r="D85" s="17" t="s">
        <v>870</v>
      </c>
      <c r="E85" t="s">
        <v>66</v>
      </c>
      <c r="F85" t="s">
        <v>48</v>
      </c>
      <c r="G85" t="s">
        <v>767</v>
      </c>
      <c r="H85">
        <v>2013</v>
      </c>
      <c r="I85" s="11">
        <v>230</v>
      </c>
    </row>
    <row r="86" spans="1:9" x14ac:dyDescent="0.25">
      <c r="A86" t="s">
        <v>233</v>
      </c>
      <c r="B86" t="s">
        <v>234</v>
      </c>
      <c r="C86" s="17" t="s">
        <v>860</v>
      </c>
      <c r="D86" s="17" t="s">
        <v>867</v>
      </c>
      <c r="E86" t="s">
        <v>235</v>
      </c>
      <c r="F86" t="s">
        <v>236</v>
      </c>
      <c r="G86" t="s">
        <v>30</v>
      </c>
      <c r="H86">
        <v>2013</v>
      </c>
      <c r="I86" s="11">
        <v>25</v>
      </c>
    </row>
    <row r="87" spans="1:9" x14ac:dyDescent="0.25">
      <c r="A87" t="s">
        <v>268</v>
      </c>
      <c r="B87" t="s">
        <v>269</v>
      </c>
      <c r="C87" s="17" t="s">
        <v>863</v>
      </c>
      <c r="D87" s="17" t="s">
        <v>867</v>
      </c>
      <c r="E87" t="s">
        <v>270</v>
      </c>
      <c r="F87" t="s">
        <v>262</v>
      </c>
      <c r="G87" t="s">
        <v>396</v>
      </c>
      <c r="H87">
        <v>2013</v>
      </c>
      <c r="I87" s="11">
        <v>12500</v>
      </c>
    </row>
    <row r="88" spans="1:9" x14ac:dyDescent="0.25">
      <c r="B88" t="s">
        <v>316</v>
      </c>
      <c r="C88" s="17" t="s">
        <v>860</v>
      </c>
      <c r="D88" s="17" t="s">
        <v>868</v>
      </c>
      <c r="E88" t="s">
        <v>317</v>
      </c>
      <c r="F88" t="s">
        <v>296</v>
      </c>
      <c r="G88" t="s">
        <v>427</v>
      </c>
      <c r="H88">
        <v>2013</v>
      </c>
      <c r="I88" s="11">
        <v>150</v>
      </c>
    </row>
    <row r="89" spans="1:9" x14ac:dyDescent="0.25">
      <c r="A89" t="s">
        <v>514</v>
      </c>
      <c r="B89" t="s">
        <v>515</v>
      </c>
      <c r="C89" s="17" t="s">
        <v>178</v>
      </c>
      <c r="D89" s="17" t="s">
        <v>868</v>
      </c>
      <c r="E89" t="s">
        <v>516</v>
      </c>
      <c r="F89" t="s">
        <v>504</v>
      </c>
      <c r="G89" t="s">
        <v>396</v>
      </c>
      <c r="H89">
        <v>2013</v>
      </c>
      <c r="I89" s="11">
        <v>5000</v>
      </c>
    </row>
    <row r="90" spans="1:9" x14ac:dyDescent="0.25">
      <c r="A90" s="10" t="s">
        <v>790</v>
      </c>
      <c r="B90" s="10" t="s">
        <v>763</v>
      </c>
      <c r="C90" s="25" t="s">
        <v>861</v>
      </c>
      <c r="D90" s="17" t="s">
        <v>868</v>
      </c>
      <c r="E90" s="10" t="s">
        <v>764</v>
      </c>
      <c r="F90" s="10" t="s">
        <v>344</v>
      </c>
      <c r="G90" s="10" t="s">
        <v>30</v>
      </c>
      <c r="H90" s="10">
        <v>2013</v>
      </c>
      <c r="I90" s="16">
        <v>180</v>
      </c>
    </row>
    <row r="91" spans="1:9" x14ac:dyDescent="0.25">
      <c r="A91" t="s">
        <v>541</v>
      </c>
      <c r="B91" t="s">
        <v>543</v>
      </c>
      <c r="C91" s="17" t="s">
        <v>861</v>
      </c>
      <c r="D91" s="17" t="s">
        <v>865</v>
      </c>
      <c r="E91" t="s">
        <v>542</v>
      </c>
      <c r="F91" t="s">
        <v>356</v>
      </c>
      <c r="G91" t="s">
        <v>428</v>
      </c>
      <c r="H91">
        <v>2013</v>
      </c>
      <c r="I91" s="11">
        <v>25</v>
      </c>
    </row>
    <row r="92" spans="1:9" x14ac:dyDescent="0.25">
      <c r="B92" t="s">
        <v>572</v>
      </c>
      <c r="C92" s="17" t="s">
        <v>861</v>
      </c>
      <c r="D92" s="17" t="s">
        <v>869</v>
      </c>
      <c r="E92" t="s">
        <v>573</v>
      </c>
      <c r="F92" t="s">
        <v>341</v>
      </c>
      <c r="G92" t="s">
        <v>396</v>
      </c>
      <c r="H92">
        <v>2013</v>
      </c>
      <c r="I92" s="11">
        <v>1100</v>
      </c>
    </row>
    <row r="93" spans="1:9" x14ac:dyDescent="0.25">
      <c r="A93" t="s">
        <v>618</v>
      </c>
      <c r="B93" t="s">
        <v>621</v>
      </c>
      <c r="C93" s="17" t="s">
        <v>862</v>
      </c>
      <c r="D93" s="17" t="s">
        <v>868</v>
      </c>
      <c r="E93" t="s">
        <v>619</v>
      </c>
      <c r="F93" t="s">
        <v>371</v>
      </c>
      <c r="G93" t="s">
        <v>396</v>
      </c>
      <c r="H93">
        <v>2013</v>
      </c>
      <c r="I93" s="11">
        <v>60</v>
      </c>
    </row>
    <row r="94" spans="1:9" x14ac:dyDescent="0.25">
      <c r="B94" t="s">
        <v>639</v>
      </c>
      <c r="C94" s="17" t="s">
        <v>862</v>
      </c>
      <c r="D94" s="17" t="s">
        <v>867</v>
      </c>
      <c r="E94" t="s">
        <v>640</v>
      </c>
      <c r="F94" t="s">
        <v>630</v>
      </c>
      <c r="G94" t="s">
        <v>30</v>
      </c>
      <c r="H94">
        <v>2013</v>
      </c>
      <c r="I94" s="11">
        <v>25</v>
      </c>
    </row>
    <row r="95" spans="1:9" x14ac:dyDescent="0.25">
      <c r="C95" s="17"/>
      <c r="D95" s="17"/>
      <c r="I95" s="11">
        <f>SUM(I85:I94)</f>
        <v>19295</v>
      </c>
    </row>
    <row r="96" spans="1:9" x14ac:dyDescent="0.25">
      <c r="C96" s="17"/>
      <c r="D96" s="17"/>
      <c r="I96" s="11"/>
    </row>
    <row r="97" spans="1:9" x14ac:dyDescent="0.25">
      <c r="A97" t="s">
        <v>40</v>
      </c>
      <c r="B97" t="s">
        <v>41</v>
      </c>
      <c r="C97" s="17" t="s">
        <v>861</v>
      </c>
      <c r="D97" s="17" t="s">
        <v>870</v>
      </c>
      <c r="E97" t="s">
        <v>42</v>
      </c>
      <c r="F97" t="s">
        <v>25</v>
      </c>
      <c r="G97" t="s">
        <v>428</v>
      </c>
      <c r="H97" s="3">
        <v>2014</v>
      </c>
      <c r="I97" s="11">
        <v>1000</v>
      </c>
    </row>
    <row r="98" spans="1:9" x14ac:dyDescent="0.25">
      <c r="B98" t="s">
        <v>93</v>
      </c>
      <c r="C98" s="17" t="s">
        <v>860</v>
      </c>
      <c r="D98" s="17" t="s">
        <v>870</v>
      </c>
      <c r="E98" t="s">
        <v>94</v>
      </c>
      <c r="F98" t="s">
        <v>48</v>
      </c>
      <c r="G98" t="s">
        <v>30</v>
      </c>
      <c r="H98">
        <v>2014</v>
      </c>
      <c r="I98" s="11">
        <v>554</v>
      </c>
    </row>
    <row r="99" spans="1:9" x14ac:dyDescent="0.25">
      <c r="B99" t="s">
        <v>133</v>
      </c>
      <c r="C99" s="17" t="s">
        <v>860</v>
      </c>
      <c r="D99" s="17" t="s">
        <v>865</v>
      </c>
      <c r="E99" t="s">
        <v>139</v>
      </c>
      <c r="F99" t="s">
        <v>130</v>
      </c>
      <c r="G99" t="s">
        <v>396</v>
      </c>
      <c r="H99">
        <v>2014</v>
      </c>
      <c r="I99" s="11">
        <v>2000</v>
      </c>
    </row>
    <row r="100" spans="1:9" x14ac:dyDescent="0.25">
      <c r="B100" t="s">
        <v>133</v>
      </c>
      <c r="C100" s="17" t="s">
        <v>860</v>
      </c>
      <c r="D100" s="17" t="s">
        <v>865</v>
      </c>
      <c r="E100" t="s">
        <v>139</v>
      </c>
      <c r="F100" t="s">
        <v>130</v>
      </c>
      <c r="G100" t="s">
        <v>30</v>
      </c>
      <c r="H100">
        <v>2014</v>
      </c>
      <c r="I100" s="11">
        <v>262</v>
      </c>
    </row>
    <row r="101" spans="1:9" x14ac:dyDescent="0.25">
      <c r="B101" t="s">
        <v>269</v>
      </c>
      <c r="C101" s="17" t="s">
        <v>863</v>
      </c>
      <c r="D101" s="17" t="s">
        <v>867</v>
      </c>
      <c r="E101" t="s">
        <v>270</v>
      </c>
      <c r="F101" t="s">
        <v>262</v>
      </c>
      <c r="G101" t="s">
        <v>394</v>
      </c>
      <c r="H101">
        <v>2014</v>
      </c>
      <c r="I101" s="11">
        <v>9500</v>
      </c>
    </row>
    <row r="102" spans="1:9" x14ac:dyDescent="0.25">
      <c r="B102" t="s">
        <v>316</v>
      </c>
      <c r="C102" s="17" t="s">
        <v>860</v>
      </c>
      <c r="D102" s="17" t="s">
        <v>868</v>
      </c>
      <c r="E102" t="s">
        <v>317</v>
      </c>
      <c r="F102" t="s">
        <v>296</v>
      </c>
      <c r="G102" t="s">
        <v>30</v>
      </c>
      <c r="H102">
        <v>2014</v>
      </c>
      <c r="I102" s="11">
        <v>50</v>
      </c>
    </row>
    <row r="103" spans="1:9" x14ac:dyDescent="0.25">
      <c r="A103" t="s">
        <v>293</v>
      </c>
      <c r="B103" t="s">
        <v>294</v>
      </c>
      <c r="C103" s="17" t="s">
        <v>862</v>
      </c>
      <c r="D103" s="17" t="s">
        <v>868</v>
      </c>
      <c r="E103" t="s">
        <v>295</v>
      </c>
      <c r="F103" t="s">
        <v>296</v>
      </c>
      <c r="G103" t="s">
        <v>396</v>
      </c>
      <c r="H103">
        <v>2014</v>
      </c>
      <c r="I103" s="11">
        <v>6000</v>
      </c>
    </row>
    <row r="104" spans="1:9" x14ac:dyDescent="0.25">
      <c r="A104" t="s">
        <v>459</v>
      </c>
      <c r="B104" t="s">
        <v>460</v>
      </c>
      <c r="C104" s="17" t="s">
        <v>860</v>
      </c>
      <c r="D104" s="17" t="s">
        <v>868</v>
      </c>
      <c r="E104" t="s">
        <v>461</v>
      </c>
      <c r="F104" t="s">
        <v>462</v>
      </c>
      <c r="G104" t="s">
        <v>30</v>
      </c>
      <c r="H104">
        <v>2014</v>
      </c>
      <c r="I104" s="11">
        <v>633</v>
      </c>
    </row>
    <row r="105" spans="1:9" x14ac:dyDescent="0.25">
      <c r="A105" t="s">
        <v>633</v>
      </c>
      <c r="B105" t="s">
        <v>634</v>
      </c>
      <c r="C105" s="17" t="s">
        <v>178</v>
      </c>
      <c r="D105" s="17" t="s">
        <v>865</v>
      </c>
      <c r="E105" t="s">
        <v>631</v>
      </c>
      <c r="F105" t="s">
        <v>498</v>
      </c>
      <c r="G105" t="s">
        <v>30</v>
      </c>
      <c r="H105">
        <v>2014</v>
      </c>
      <c r="I105" s="11">
        <v>25</v>
      </c>
    </row>
    <row r="106" spans="1:9" x14ac:dyDescent="0.25">
      <c r="A106" t="s">
        <v>643</v>
      </c>
      <c r="B106" t="s">
        <v>644</v>
      </c>
      <c r="C106" s="17" t="s">
        <v>861</v>
      </c>
      <c r="D106" s="17" t="s">
        <v>867</v>
      </c>
      <c r="E106" t="s">
        <v>645</v>
      </c>
      <c r="F106" t="s">
        <v>630</v>
      </c>
      <c r="G106" t="s">
        <v>30</v>
      </c>
      <c r="H106">
        <v>2014</v>
      </c>
      <c r="I106" s="11">
        <v>100</v>
      </c>
    </row>
    <row r="107" spans="1:9" x14ac:dyDescent="0.25">
      <c r="C107" s="17"/>
      <c r="D107" s="17"/>
      <c r="I107" s="11">
        <f>SUM(I97:I106)</f>
        <v>20124</v>
      </c>
    </row>
    <row r="108" spans="1:9" x14ac:dyDescent="0.25">
      <c r="C108" s="17"/>
      <c r="D108" s="17"/>
      <c r="I108" s="11"/>
    </row>
    <row r="109" spans="1:9" x14ac:dyDescent="0.25">
      <c r="A109" t="s">
        <v>441</v>
      </c>
      <c r="B109" t="s">
        <v>442</v>
      </c>
      <c r="C109" s="17" t="s">
        <v>178</v>
      </c>
      <c r="D109" s="17" t="s">
        <v>870</v>
      </c>
      <c r="E109" t="s">
        <v>443</v>
      </c>
      <c r="F109" t="s">
        <v>25</v>
      </c>
      <c r="G109" t="s">
        <v>30</v>
      </c>
      <c r="H109">
        <v>2015</v>
      </c>
      <c r="I109" s="11">
        <v>10</v>
      </c>
    </row>
    <row r="110" spans="1:9" x14ac:dyDescent="0.25">
      <c r="A110" t="s">
        <v>788</v>
      </c>
      <c r="B110" t="s">
        <v>766</v>
      </c>
      <c r="C110" s="17" t="s">
        <v>861</v>
      </c>
      <c r="D110" s="17" t="s">
        <v>870</v>
      </c>
      <c r="E110" t="s">
        <v>765</v>
      </c>
      <c r="F110" t="s">
        <v>48</v>
      </c>
      <c r="G110" t="s">
        <v>428</v>
      </c>
      <c r="H110">
        <v>2015</v>
      </c>
      <c r="I110" s="11">
        <v>204</v>
      </c>
    </row>
    <row r="111" spans="1:9" x14ac:dyDescent="0.25">
      <c r="A111" t="s">
        <v>148</v>
      </c>
      <c r="B111" t="s">
        <v>149</v>
      </c>
      <c r="C111" s="17" t="s">
        <v>863</v>
      </c>
      <c r="D111" s="17" t="s">
        <v>868</v>
      </c>
      <c r="E111" t="s">
        <v>150</v>
      </c>
      <c r="F111" t="s">
        <v>151</v>
      </c>
      <c r="G111" t="s">
        <v>30</v>
      </c>
      <c r="H111">
        <v>2015</v>
      </c>
      <c r="I111" s="11">
        <v>687</v>
      </c>
    </row>
    <row r="112" spans="1:9" x14ac:dyDescent="0.25">
      <c r="B112" t="s">
        <v>162</v>
      </c>
      <c r="C112" s="17" t="s">
        <v>178</v>
      </c>
      <c r="D112" s="17" t="s">
        <v>866</v>
      </c>
      <c r="E112" t="s">
        <v>163</v>
      </c>
      <c r="F112" t="s">
        <v>152</v>
      </c>
      <c r="G112" t="s">
        <v>394</v>
      </c>
      <c r="H112">
        <v>2015</v>
      </c>
      <c r="I112" s="11">
        <v>4200</v>
      </c>
    </row>
    <row r="113" spans="1:9" x14ac:dyDescent="0.25">
      <c r="A113" t="s">
        <v>170</v>
      </c>
      <c r="B113" t="s">
        <v>171</v>
      </c>
      <c r="C113" s="17" t="s">
        <v>860</v>
      </c>
      <c r="D113" s="17" t="s">
        <v>866</v>
      </c>
      <c r="E113" t="s">
        <v>172</v>
      </c>
      <c r="F113" t="s">
        <v>152</v>
      </c>
      <c r="G113" t="s">
        <v>179</v>
      </c>
      <c r="H113">
        <v>2015</v>
      </c>
      <c r="I113" s="11">
        <v>2000</v>
      </c>
    </row>
    <row r="114" spans="1:9" x14ac:dyDescent="0.25">
      <c r="B114" t="s">
        <v>269</v>
      </c>
      <c r="C114" s="17" t="s">
        <v>863</v>
      </c>
      <c r="D114" s="17" t="s">
        <v>867</v>
      </c>
      <c r="E114" t="s">
        <v>270</v>
      </c>
      <c r="F114" t="s">
        <v>262</v>
      </c>
      <c r="G114" t="s">
        <v>394</v>
      </c>
      <c r="H114">
        <v>2015</v>
      </c>
      <c r="I114" s="11">
        <v>3200</v>
      </c>
    </row>
    <row r="115" spans="1:9" x14ac:dyDescent="0.25">
      <c r="A115" t="s">
        <v>376</v>
      </c>
      <c r="B115" t="s">
        <v>377</v>
      </c>
      <c r="C115" s="17" t="s">
        <v>860</v>
      </c>
      <c r="D115" s="17" t="s">
        <v>867</v>
      </c>
      <c r="E115" t="s">
        <v>378</v>
      </c>
      <c r="F115" t="s">
        <v>379</v>
      </c>
      <c r="G115" t="s">
        <v>428</v>
      </c>
      <c r="H115">
        <v>2015</v>
      </c>
      <c r="I115" s="11">
        <v>3000</v>
      </c>
    </row>
    <row r="116" spans="1:9" x14ac:dyDescent="0.25">
      <c r="A116" t="s">
        <v>454</v>
      </c>
      <c r="B116" t="s">
        <v>453</v>
      </c>
      <c r="C116" s="17" t="s">
        <v>861</v>
      </c>
      <c r="D116" s="17" t="s">
        <v>868</v>
      </c>
      <c r="E116" t="s">
        <v>452</v>
      </c>
      <c r="F116" t="s">
        <v>450</v>
      </c>
      <c r="G116" t="s">
        <v>428</v>
      </c>
      <c r="H116">
        <v>2015</v>
      </c>
      <c r="I116" s="11">
        <v>530</v>
      </c>
    </row>
    <row r="117" spans="1:9" x14ac:dyDescent="0.25">
      <c r="A117" t="s">
        <v>538</v>
      </c>
      <c r="B117" t="s">
        <v>536</v>
      </c>
      <c r="C117" s="17" t="s">
        <v>863</v>
      </c>
      <c r="D117" s="17" t="s">
        <v>867</v>
      </c>
      <c r="E117" t="s">
        <v>539</v>
      </c>
      <c r="F117" t="s">
        <v>449</v>
      </c>
      <c r="G117" t="s">
        <v>30</v>
      </c>
      <c r="H117">
        <v>2015</v>
      </c>
      <c r="I117" s="11">
        <v>90</v>
      </c>
    </row>
    <row r="118" spans="1:9" x14ac:dyDescent="0.25">
      <c r="B118" t="s">
        <v>543</v>
      </c>
      <c r="C118" s="17" t="s">
        <v>861</v>
      </c>
      <c r="D118" s="17" t="s">
        <v>865</v>
      </c>
      <c r="E118" t="s">
        <v>542</v>
      </c>
      <c r="F118" t="s">
        <v>356</v>
      </c>
      <c r="G118" t="s">
        <v>428</v>
      </c>
      <c r="H118">
        <v>2015</v>
      </c>
      <c r="I118" s="11">
        <v>36</v>
      </c>
    </row>
    <row r="119" spans="1:9" x14ac:dyDescent="0.25">
      <c r="A119" t="s">
        <v>368</v>
      </c>
      <c r="B119" t="s">
        <v>369</v>
      </c>
      <c r="C119" s="17" t="s">
        <v>861</v>
      </c>
      <c r="D119" s="17" t="s">
        <v>868</v>
      </c>
      <c r="E119" t="s">
        <v>370</v>
      </c>
      <c r="F119" t="s">
        <v>371</v>
      </c>
      <c r="G119" t="s">
        <v>428</v>
      </c>
      <c r="H119">
        <v>2015</v>
      </c>
      <c r="I119" s="11">
        <v>578</v>
      </c>
    </row>
    <row r="120" spans="1:9" x14ac:dyDescent="0.25">
      <c r="C120" s="17"/>
      <c r="D120" s="17"/>
      <c r="I120" s="11">
        <f>SUM(I109:I119)</f>
        <v>14535</v>
      </c>
    </row>
    <row r="121" spans="1:9" x14ac:dyDescent="0.25">
      <c r="C121" s="17"/>
      <c r="D121" s="17"/>
      <c r="I121" s="11"/>
    </row>
    <row r="122" spans="1:9" x14ac:dyDescent="0.25">
      <c r="B122" t="s">
        <v>41</v>
      </c>
      <c r="C122" s="17" t="s">
        <v>861</v>
      </c>
      <c r="D122" s="17" t="s">
        <v>870</v>
      </c>
      <c r="E122" t="s">
        <v>42</v>
      </c>
      <c r="F122" t="s">
        <v>25</v>
      </c>
      <c r="G122" t="s">
        <v>428</v>
      </c>
      <c r="H122">
        <v>2016</v>
      </c>
      <c r="I122" s="11">
        <v>502</v>
      </c>
    </row>
    <row r="123" spans="1:9" x14ac:dyDescent="0.25">
      <c r="A123" t="s">
        <v>92</v>
      </c>
      <c r="B123" t="s">
        <v>93</v>
      </c>
      <c r="C123" s="17" t="s">
        <v>860</v>
      </c>
      <c r="D123" s="17" t="s">
        <v>870</v>
      </c>
      <c r="E123" t="s">
        <v>94</v>
      </c>
      <c r="F123" t="s">
        <v>48</v>
      </c>
      <c r="G123" t="s">
        <v>667</v>
      </c>
      <c r="H123">
        <v>2016</v>
      </c>
      <c r="I123" s="11">
        <v>3300</v>
      </c>
    </row>
    <row r="124" spans="1:9" x14ac:dyDescent="0.25">
      <c r="A124" t="s">
        <v>185</v>
      </c>
      <c r="B124" t="s">
        <v>190</v>
      </c>
      <c r="C124" s="17" t="s">
        <v>862</v>
      </c>
      <c r="D124" s="17" t="s">
        <v>866</v>
      </c>
      <c r="E124" t="s">
        <v>186</v>
      </c>
      <c r="F124" t="s">
        <v>178</v>
      </c>
      <c r="G124" t="s">
        <v>396</v>
      </c>
      <c r="H124">
        <v>2016</v>
      </c>
      <c r="I124" s="14">
        <v>200</v>
      </c>
    </row>
    <row r="125" spans="1:9" x14ac:dyDescent="0.25">
      <c r="A125" t="s">
        <v>480</v>
      </c>
      <c r="B125" t="s">
        <v>481</v>
      </c>
      <c r="C125" s="17" t="s">
        <v>862</v>
      </c>
      <c r="D125" s="17" t="s">
        <v>868</v>
      </c>
      <c r="E125" t="s">
        <v>482</v>
      </c>
      <c r="F125" t="s">
        <v>344</v>
      </c>
      <c r="G125" t="s">
        <v>30</v>
      </c>
      <c r="H125">
        <v>2016</v>
      </c>
      <c r="I125" s="11">
        <v>82</v>
      </c>
    </row>
    <row r="126" spans="1:9" x14ac:dyDescent="0.25">
      <c r="A126" t="s">
        <v>970</v>
      </c>
      <c r="B126" t="s">
        <v>971</v>
      </c>
      <c r="C126" s="17" t="s">
        <v>178</v>
      </c>
      <c r="D126" s="17" t="s">
        <v>869</v>
      </c>
      <c r="E126" t="s">
        <v>972</v>
      </c>
      <c r="F126" t="s">
        <v>425</v>
      </c>
      <c r="G126" t="s">
        <v>396</v>
      </c>
      <c r="H126">
        <v>2016</v>
      </c>
      <c r="I126" s="11">
        <v>3200</v>
      </c>
    </row>
    <row r="127" spans="1:9" x14ac:dyDescent="0.25">
      <c r="A127" t="s">
        <v>534</v>
      </c>
      <c r="B127" t="s">
        <v>533</v>
      </c>
      <c r="C127" s="17" t="s">
        <v>863</v>
      </c>
      <c r="D127" s="17" t="s">
        <v>867</v>
      </c>
      <c r="E127" t="s">
        <v>532</v>
      </c>
      <c r="F127" t="s">
        <v>449</v>
      </c>
      <c r="G127" t="s">
        <v>428</v>
      </c>
      <c r="H127">
        <v>2016</v>
      </c>
      <c r="I127" s="14">
        <v>50</v>
      </c>
    </row>
    <row r="128" spans="1:9" x14ac:dyDescent="0.25">
      <c r="A128" t="s">
        <v>567</v>
      </c>
      <c r="B128" t="s">
        <v>570</v>
      </c>
      <c r="C128" s="17" t="s">
        <v>862</v>
      </c>
      <c r="D128" s="17" t="s">
        <v>867</v>
      </c>
      <c r="E128" t="s">
        <v>568</v>
      </c>
      <c r="F128" t="s">
        <v>569</v>
      </c>
      <c r="G128" t="s">
        <v>396</v>
      </c>
      <c r="H128">
        <v>2016</v>
      </c>
      <c r="I128" s="11">
        <v>1000</v>
      </c>
    </row>
    <row r="129" spans="1:10" x14ac:dyDescent="0.25">
      <c r="A129" t="s">
        <v>291</v>
      </c>
      <c r="B129" t="s">
        <v>288</v>
      </c>
      <c r="C129" s="17" t="s">
        <v>863</v>
      </c>
      <c r="D129" s="17" t="s">
        <v>869</v>
      </c>
      <c r="E129" t="s">
        <v>525</v>
      </c>
      <c r="F129" t="s">
        <v>341</v>
      </c>
      <c r="G129" t="s">
        <v>767</v>
      </c>
      <c r="H129">
        <v>2016</v>
      </c>
      <c r="I129" s="14">
        <v>60</v>
      </c>
    </row>
    <row r="130" spans="1:10" x14ac:dyDescent="0.25">
      <c r="C130" s="17"/>
      <c r="D130" s="17"/>
      <c r="I130" s="14">
        <f>SUM(I122:I129)</f>
        <v>8394</v>
      </c>
    </row>
    <row r="131" spans="1:10" x14ac:dyDescent="0.25">
      <c r="C131" s="17"/>
      <c r="D131" s="17"/>
      <c r="I131" s="14"/>
    </row>
    <row r="132" spans="1:10" x14ac:dyDescent="0.25">
      <c r="B132" t="s">
        <v>41</v>
      </c>
      <c r="C132" s="17" t="s">
        <v>861</v>
      </c>
      <c r="D132" s="17" t="s">
        <v>870</v>
      </c>
      <c r="E132" t="s">
        <v>42</v>
      </c>
      <c r="F132" t="s">
        <v>25</v>
      </c>
      <c r="G132" t="s">
        <v>428</v>
      </c>
      <c r="H132">
        <v>2017</v>
      </c>
      <c r="I132" s="11">
        <v>1500</v>
      </c>
    </row>
    <row r="133" spans="1:10" x14ac:dyDescent="0.25">
      <c r="A133" t="s">
        <v>110</v>
      </c>
      <c r="B133" t="s">
        <v>114</v>
      </c>
      <c r="C133" s="17" t="s">
        <v>178</v>
      </c>
      <c r="D133" s="17" t="s">
        <v>870</v>
      </c>
      <c r="E133" t="s">
        <v>115</v>
      </c>
      <c r="F133" t="s">
        <v>48</v>
      </c>
      <c r="G133" t="s">
        <v>394</v>
      </c>
      <c r="H133">
        <v>2017</v>
      </c>
      <c r="I133" s="11">
        <v>1000</v>
      </c>
    </row>
    <row r="134" spans="1:10" x14ac:dyDescent="0.25">
      <c r="A134" t="s">
        <v>69</v>
      </c>
      <c r="B134" t="s">
        <v>70</v>
      </c>
      <c r="C134" s="17" t="s">
        <v>862</v>
      </c>
      <c r="D134" s="17" t="s">
        <v>870</v>
      </c>
      <c r="E134" t="s">
        <v>71</v>
      </c>
      <c r="F134" t="s">
        <v>48</v>
      </c>
      <c r="G134" t="s">
        <v>394</v>
      </c>
      <c r="H134">
        <v>2017</v>
      </c>
      <c r="I134" s="11">
        <v>826</v>
      </c>
    </row>
    <row r="135" spans="1:10" x14ac:dyDescent="0.25">
      <c r="A135" t="s">
        <v>111</v>
      </c>
      <c r="B135" t="s">
        <v>112</v>
      </c>
      <c r="C135" s="17" t="s">
        <v>178</v>
      </c>
      <c r="D135" s="17" t="s">
        <v>870</v>
      </c>
      <c r="E135" t="s">
        <v>101</v>
      </c>
      <c r="F135" t="s">
        <v>48</v>
      </c>
      <c r="G135" t="s">
        <v>394</v>
      </c>
      <c r="H135">
        <v>2017</v>
      </c>
      <c r="I135" s="11">
        <v>1000</v>
      </c>
    </row>
    <row r="136" spans="1:10" s="10" customFormat="1" x14ac:dyDescent="0.25">
      <c r="A136"/>
      <c r="B136" t="s">
        <v>93</v>
      </c>
      <c r="C136" s="17" t="s">
        <v>860</v>
      </c>
      <c r="D136" s="17" t="s">
        <v>870</v>
      </c>
      <c r="E136" t="s">
        <v>94</v>
      </c>
      <c r="F136" t="s">
        <v>48</v>
      </c>
      <c r="G136" t="s">
        <v>428</v>
      </c>
      <c r="H136">
        <v>2017</v>
      </c>
      <c r="I136" s="11">
        <v>2200</v>
      </c>
      <c r="J136"/>
    </row>
    <row r="137" spans="1:10" x14ac:dyDescent="0.25">
      <c r="A137" t="s">
        <v>85</v>
      </c>
      <c r="B137" t="s">
        <v>84</v>
      </c>
      <c r="C137" s="17" t="s">
        <v>863</v>
      </c>
      <c r="D137" s="17" t="s">
        <v>870</v>
      </c>
      <c r="E137" t="s">
        <v>86</v>
      </c>
      <c r="F137" t="s">
        <v>48</v>
      </c>
      <c r="G137" t="s">
        <v>394</v>
      </c>
      <c r="H137">
        <v>2017</v>
      </c>
      <c r="I137" s="11">
        <v>7900</v>
      </c>
    </row>
    <row r="138" spans="1:10" x14ac:dyDescent="0.25">
      <c r="B138" t="s">
        <v>133</v>
      </c>
      <c r="C138" s="17" t="s">
        <v>860</v>
      </c>
      <c r="D138" s="17" t="s">
        <v>865</v>
      </c>
      <c r="E138" t="s">
        <v>139</v>
      </c>
      <c r="F138" t="s">
        <v>130</v>
      </c>
      <c r="G138" t="s">
        <v>397</v>
      </c>
      <c r="H138">
        <v>2017</v>
      </c>
      <c r="I138" s="11">
        <v>1300</v>
      </c>
    </row>
    <row r="139" spans="1:10" x14ac:dyDescent="0.25">
      <c r="B139" t="s">
        <v>162</v>
      </c>
      <c r="C139" s="17" t="s">
        <v>178</v>
      </c>
      <c r="D139" s="17" t="s">
        <v>866</v>
      </c>
      <c r="E139" t="s">
        <v>163</v>
      </c>
      <c r="F139" t="s">
        <v>152</v>
      </c>
      <c r="G139" t="s">
        <v>394</v>
      </c>
      <c r="H139">
        <v>2017</v>
      </c>
      <c r="I139" s="11">
        <v>3150</v>
      </c>
    </row>
    <row r="140" spans="1:10" x14ac:dyDescent="0.25">
      <c r="A140" t="s">
        <v>175</v>
      </c>
      <c r="B140" t="s">
        <v>176</v>
      </c>
      <c r="C140" s="17" t="s">
        <v>860</v>
      </c>
      <c r="D140" s="17" t="s">
        <v>866</v>
      </c>
      <c r="E140" t="s">
        <v>177</v>
      </c>
      <c r="F140" t="s">
        <v>178</v>
      </c>
      <c r="G140" t="s">
        <v>30</v>
      </c>
      <c r="H140">
        <v>2017</v>
      </c>
      <c r="I140" s="11">
        <v>82</v>
      </c>
    </row>
    <row r="141" spans="1:10" x14ac:dyDescent="0.25">
      <c r="A141" t="s">
        <v>274</v>
      </c>
      <c r="B141" t="s">
        <v>275</v>
      </c>
      <c r="C141" s="17" t="s">
        <v>178</v>
      </c>
      <c r="D141" s="17" t="s">
        <v>867</v>
      </c>
      <c r="E141" t="s">
        <v>276</v>
      </c>
      <c r="F141" t="s">
        <v>262</v>
      </c>
      <c r="G141" t="s">
        <v>396</v>
      </c>
      <c r="H141">
        <v>2017</v>
      </c>
      <c r="I141" s="11">
        <v>238</v>
      </c>
    </row>
    <row r="142" spans="1:10" x14ac:dyDescent="0.25">
      <c r="A142" t="s">
        <v>674</v>
      </c>
      <c r="B142" t="s">
        <v>672</v>
      </c>
      <c r="C142" s="17" t="s">
        <v>862</v>
      </c>
      <c r="D142" s="17" t="s">
        <v>869</v>
      </c>
      <c r="E142" t="s">
        <v>673</v>
      </c>
      <c r="F142" t="s">
        <v>671</v>
      </c>
      <c r="G142" t="s">
        <v>396</v>
      </c>
      <c r="H142" s="6">
        <v>2017</v>
      </c>
      <c r="I142" s="14">
        <v>20</v>
      </c>
    </row>
    <row r="143" spans="1:10" x14ac:dyDescent="0.25">
      <c r="B143" t="s">
        <v>377</v>
      </c>
      <c r="C143" s="17" t="s">
        <v>860</v>
      </c>
      <c r="D143" s="17" t="s">
        <v>867</v>
      </c>
      <c r="E143" t="s">
        <v>378</v>
      </c>
      <c r="F143" t="s">
        <v>379</v>
      </c>
      <c r="G143" t="s">
        <v>428</v>
      </c>
      <c r="H143">
        <v>2017</v>
      </c>
      <c r="I143" s="11">
        <v>1300</v>
      </c>
    </row>
    <row r="144" spans="1:10" x14ac:dyDescent="0.25">
      <c r="A144" t="s">
        <v>549</v>
      </c>
      <c r="B144" t="s">
        <v>550</v>
      </c>
      <c r="C144" s="17" t="s">
        <v>178</v>
      </c>
      <c r="D144" s="17" t="s">
        <v>865</v>
      </c>
      <c r="E144" t="s">
        <v>548</v>
      </c>
      <c r="F144" t="s">
        <v>356</v>
      </c>
      <c r="G144" t="s">
        <v>396</v>
      </c>
      <c r="H144">
        <v>2017</v>
      </c>
      <c r="I144" s="11">
        <v>100</v>
      </c>
    </row>
    <row r="145" spans="1:11" x14ac:dyDescent="0.25">
      <c r="B145" t="s">
        <v>557</v>
      </c>
      <c r="C145" s="17" t="s">
        <v>860</v>
      </c>
      <c r="D145" s="17" t="s">
        <v>865</v>
      </c>
      <c r="E145" t="s">
        <v>289</v>
      </c>
      <c r="F145" t="s">
        <v>356</v>
      </c>
      <c r="G145" t="s">
        <v>30</v>
      </c>
      <c r="H145">
        <v>2017</v>
      </c>
      <c r="I145" s="11">
        <v>31</v>
      </c>
    </row>
    <row r="146" spans="1:11" x14ac:dyDescent="0.25">
      <c r="A146" t="s">
        <v>563</v>
      </c>
      <c r="B146" t="s">
        <v>564</v>
      </c>
      <c r="C146" s="17" t="s">
        <v>861</v>
      </c>
      <c r="D146" s="17" t="s">
        <v>866</v>
      </c>
      <c r="E146" t="s">
        <v>565</v>
      </c>
      <c r="F146" t="s">
        <v>566</v>
      </c>
      <c r="G146" t="s">
        <v>396</v>
      </c>
      <c r="H146">
        <v>2017</v>
      </c>
      <c r="I146" s="11">
        <v>1300</v>
      </c>
    </row>
    <row r="147" spans="1:11" x14ac:dyDescent="0.25">
      <c r="B147" t="s">
        <v>639</v>
      </c>
      <c r="C147" s="17" t="s">
        <v>862</v>
      </c>
      <c r="D147" s="17" t="s">
        <v>867</v>
      </c>
      <c r="E147" t="s">
        <v>640</v>
      </c>
      <c r="F147" t="s">
        <v>630</v>
      </c>
      <c r="G147" t="s">
        <v>428</v>
      </c>
      <c r="H147">
        <v>2017</v>
      </c>
      <c r="I147" s="11">
        <v>230</v>
      </c>
    </row>
    <row r="148" spans="1:11" x14ac:dyDescent="0.25">
      <c r="C148" s="17"/>
      <c r="D148" s="17"/>
      <c r="I148" s="11">
        <f>SUM(I132:I147)</f>
        <v>22177</v>
      </c>
    </row>
    <row r="149" spans="1:11" x14ac:dyDescent="0.25">
      <c r="C149" s="17"/>
      <c r="D149" s="17"/>
      <c r="I149" s="11"/>
    </row>
    <row r="150" spans="1:11" x14ac:dyDescent="0.25">
      <c r="B150" t="s">
        <v>98</v>
      </c>
      <c r="C150" s="17" t="s">
        <v>860</v>
      </c>
      <c r="D150" s="17" t="s">
        <v>870</v>
      </c>
      <c r="E150" t="s">
        <v>96</v>
      </c>
      <c r="F150" t="s">
        <v>48</v>
      </c>
      <c r="G150" t="s">
        <v>30</v>
      </c>
      <c r="H150">
        <v>2018</v>
      </c>
      <c r="I150" s="11">
        <v>72</v>
      </c>
    </row>
    <row r="151" spans="1:11" x14ac:dyDescent="0.25">
      <c r="B151" t="s">
        <v>166</v>
      </c>
      <c r="C151" s="17" t="s">
        <v>862</v>
      </c>
      <c r="D151" s="17" t="s">
        <v>866</v>
      </c>
      <c r="E151" t="s">
        <v>167</v>
      </c>
      <c r="F151" t="s">
        <v>152</v>
      </c>
      <c r="G151" t="s">
        <v>396</v>
      </c>
      <c r="H151">
        <v>2018</v>
      </c>
      <c r="I151" s="11">
        <v>28000</v>
      </c>
    </row>
    <row r="152" spans="1:11" x14ac:dyDescent="0.25">
      <c r="A152" t="s">
        <v>195</v>
      </c>
      <c r="B152" t="s">
        <v>196</v>
      </c>
      <c r="C152" s="17" t="s">
        <v>860</v>
      </c>
      <c r="D152" s="17" t="s">
        <v>870</v>
      </c>
      <c r="E152" t="s">
        <v>197</v>
      </c>
      <c r="F152" t="s">
        <v>198</v>
      </c>
      <c r="G152" t="s">
        <v>397</v>
      </c>
      <c r="H152">
        <v>2018</v>
      </c>
      <c r="I152" s="11">
        <v>2000</v>
      </c>
    </row>
    <row r="153" spans="1:11" x14ac:dyDescent="0.25">
      <c r="A153" t="s">
        <v>438</v>
      </c>
      <c r="B153" t="s">
        <v>440</v>
      </c>
      <c r="C153" s="17" t="s">
        <v>178</v>
      </c>
      <c r="D153" s="17" t="s">
        <v>868</v>
      </c>
      <c r="E153" t="s">
        <v>439</v>
      </c>
      <c r="F153" t="s">
        <v>299</v>
      </c>
      <c r="G153" t="s">
        <v>396</v>
      </c>
      <c r="H153">
        <v>2018</v>
      </c>
      <c r="I153" s="11">
        <v>1500</v>
      </c>
    </row>
    <row r="154" spans="1:11" x14ac:dyDescent="0.25">
      <c r="A154" t="s">
        <v>303</v>
      </c>
      <c r="B154" t="s">
        <v>286</v>
      </c>
      <c r="C154" s="17" t="s">
        <v>861</v>
      </c>
      <c r="D154" s="17" t="s">
        <v>868</v>
      </c>
      <c r="E154" t="s">
        <v>289</v>
      </c>
      <c r="F154" t="s">
        <v>299</v>
      </c>
      <c r="G154" t="s">
        <v>179</v>
      </c>
      <c r="H154">
        <v>2018</v>
      </c>
      <c r="I154" s="11">
        <v>335</v>
      </c>
    </row>
    <row r="155" spans="1:11" x14ac:dyDescent="0.25">
      <c r="A155" t="s">
        <v>398</v>
      </c>
      <c r="B155" t="s">
        <v>400</v>
      </c>
      <c r="C155" s="17" t="s">
        <v>862</v>
      </c>
      <c r="D155" s="17" t="s">
        <v>867</v>
      </c>
      <c r="E155" t="s">
        <v>399</v>
      </c>
      <c r="F155" t="s">
        <v>334</v>
      </c>
      <c r="G155" t="s">
        <v>396</v>
      </c>
      <c r="H155">
        <v>2018</v>
      </c>
      <c r="I155" s="11">
        <v>1100</v>
      </c>
    </row>
    <row r="156" spans="1:11" x14ac:dyDescent="0.25">
      <c r="A156" t="s">
        <v>456</v>
      </c>
      <c r="B156" t="s">
        <v>455</v>
      </c>
      <c r="C156" s="17" t="s">
        <v>862</v>
      </c>
      <c r="D156" s="17" t="s">
        <v>868</v>
      </c>
      <c r="E156" t="s">
        <v>451</v>
      </c>
      <c r="F156" t="s">
        <v>450</v>
      </c>
      <c r="G156" t="s">
        <v>30</v>
      </c>
      <c r="H156">
        <v>2018</v>
      </c>
      <c r="I156" s="11">
        <v>219</v>
      </c>
    </row>
    <row r="157" spans="1:11" x14ac:dyDescent="0.25">
      <c r="A157" t="s">
        <v>551</v>
      </c>
      <c r="B157" t="s">
        <v>554</v>
      </c>
      <c r="C157" s="17" t="s">
        <v>862</v>
      </c>
      <c r="D157" s="17" t="s">
        <v>865</v>
      </c>
      <c r="E157" t="s">
        <v>552</v>
      </c>
      <c r="F157" t="s">
        <v>356</v>
      </c>
      <c r="G157" t="s">
        <v>396</v>
      </c>
      <c r="H157">
        <v>2018</v>
      </c>
      <c r="I157" s="11">
        <v>6000</v>
      </c>
    </row>
    <row r="158" spans="1:11" x14ac:dyDescent="0.25">
      <c r="A158" t="s">
        <v>663</v>
      </c>
      <c r="B158" t="s">
        <v>666</v>
      </c>
      <c r="C158" s="17" t="s">
        <v>862</v>
      </c>
      <c r="D158" s="17" t="s">
        <v>865</v>
      </c>
      <c r="E158" t="s">
        <v>664</v>
      </c>
      <c r="F158" t="s">
        <v>665</v>
      </c>
      <c r="G158" t="s">
        <v>30</v>
      </c>
      <c r="H158">
        <v>2018</v>
      </c>
      <c r="I158" s="11">
        <v>30</v>
      </c>
    </row>
    <row r="159" spans="1:11" x14ac:dyDescent="0.25">
      <c r="C159" s="17"/>
      <c r="D159" s="17"/>
      <c r="I159" s="11">
        <f>SUM(I150:I158)</f>
        <v>39256</v>
      </c>
      <c r="K159">
        <f>34000/39256</f>
        <v>0.86610963929080909</v>
      </c>
    </row>
    <row r="160" spans="1:11" x14ac:dyDescent="0.25">
      <c r="C160" s="17"/>
      <c r="D160" s="17"/>
      <c r="I160" s="11"/>
    </row>
    <row r="161" spans="1:9" x14ac:dyDescent="0.25">
      <c r="A161" t="s">
        <v>120</v>
      </c>
      <c r="B161" t="s">
        <v>117</v>
      </c>
      <c r="C161" s="17" t="s">
        <v>178</v>
      </c>
      <c r="D161" s="17" t="s">
        <v>870</v>
      </c>
      <c r="E161" t="s">
        <v>116</v>
      </c>
      <c r="F161" t="s">
        <v>48</v>
      </c>
      <c r="G161" t="s">
        <v>767</v>
      </c>
      <c r="H161">
        <v>2019</v>
      </c>
      <c r="I161" s="11">
        <v>1500</v>
      </c>
    </row>
    <row r="162" spans="1:9" x14ac:dyDescent="0.25">
      <c r="A162" t="s">
        <v>131</v>
      </c>
      <c r="B162" t="s">
        <v>134</v>
      </c>
      <c r="C162" s="17" t="s">
        <v>861</v>
      </c>
      <c r="D162" s="17" t="s">
        <v>865</v>
      </c>
      <c r="E162" t="s">
        <v>135</v>
      </c>
      <c r="F162" t="s">
        <v>130</v>
      </c>
      <c r="G162" t="s">
        <v>397</v>
      </c>
      <c r="H162">
        <v>2019</v>
      </c>
      <c r="I162" s="11">
        <v>100</v>
      </c>
    </row>
    <row r="163" spans="1:9" x14ac:dyDescent="0.25">
      <c r="A163" t="s">
        <v>180</v>
      </c>
      <c r="B163" t="s">
        <v>182</v>
      </c>
      <c r="C163" s="17" t="s">
        <v>178</v>
      </c>
      <c r="D163" s="17" t="s">
        <v>866</v>
      </c>
      <c r="E163" t="s">
        <v>181</v>
      </c>
      <c r="F163" t="s">
        <v>178</v>
      </c>
      <c r="G163" t="s">
        <v>396</v>
      </c>
      <c r="H163">
        <v>2019</v>
      </c>
      <c r="I163" s="11">
        <v>1250</v>
      </c>
    </row>
    <row r="164" spans="1:9" x14ac:dyDescent="0.25">
      <c r="B164" t="s">
        <v>196</v>
      </c>
      <c r="C164" s="17" t="s">
        <v>860</v>
      </c>
      <c r="D164" s="17" t="s">
        <v>870</v>
      </c>
      <c r="E164" t="s">
        <v>197</v>
      </c>
      <c r="F164" t="s">
        <v>198</v>
      </c>
      <c r="G164" t="s">
        <v>397</v>
      </c>
      <c r="H164">
        <v>2019</v>
      </c>
      <c r="I164" s="11">
        <v>1400</v>
      </c>
    </row>
    <row r="165" spans="1:9" x14ac:dyDescent="0.25">
      <c r="B165" t="s">
        <v>202</v>
      </c>
      <c r="C165" s="17" t="s">
        <v>863</v>
      </c>
      <c r="D165" s="17" t="s">
        <v>870</v>
      </c>
      <c r="E165" t="s">
        <v>201</v>
      </c>
      <c r="F165" t="s">
        <v>198</v>
      </c>
      <c r="G165" t="s">
        <v>30</v>
      </c>
      <c r="H165">
        <v>2019</v>
      </c>
      <c r="I165" s="11"/>
    </row>
    <row r="166" spans="1:9" x14ac:dyDescent="0.25">
      <c r="A166" t="s">
        <v>265</v>
      </c>
      <c r="B166" t="s">
        <v>264</v>
      </c>
      <c r="C166" s="17" t="s">
        <v>862</v>
      </c>
      <c r="D166" s="17" t="s">
        <v>867</v>
      </c>
      <c r="E166" t="s">
        <v>263</v>
      </c>
      <c r="F166" t="s">
        <v>262</v>
      </c>
      <c r="G166" t="s">
        <v>397</v>
      </c>
      <c r="H166">
        <v>2019</v>
      </c>
      <c r="I166" s="11">
        <v>1300</v>
      </c>
    </row>
    <row r="167" spans="1:9" x14ac:dyDescent="0.25">
      <c r="A167" t="s">
        <v>271</v>
      </c>
      <c r="B167" t="s">
        <v>272</v>
      </c>
      <c r="C167" s="17" t="s">
        <v>178</v>
      </c>
      <c r="D167" s="17" t="s">
        <v>867</v>
      </c>
      <c r="E167" t="s">
        <v>273</v>
      </c>
      <c r="F167" t="s">
        <v>262</v>
      </c>
      <c r="G167" t="s">
        <v>396</v>
      </c>
      <c r="H167">
        <v>2019</v>
      </c>
      <c r="I167" s="11">
        <v>68</v>
      </c>
    </row>
    <row r="168" spans="1:9" x14ac:dyDescent="0.25">
      <c r="A168" t="s">
        <v>422</v>
      </c>
      <c r="B168" t="s">
        <v>423</v>
      </c>
      <c r="C168" s="17" t="s">
        <v>863</v>
      </c>
      <c r="D168" s="17" t="s">
        <v>869</v>
      </c>
      <c r="E168" t="s">
        <v>424</v>
      </c>
      <c r="F168" t="s">
        <v>425</v>
      </c>
      <c r="G168" t="s">
        <v>396</v>
      </c>
      <c r="H168">
        <v>2019</v>
      </c>
      <c r="I168" s="11">
        <v>1000</v>
      </c>
    </row>
    <row r="169" spans="1:9" x14ac:dyDescent="0.25">
      <c r="A169" t="s">
        <v>993</v>
      </c>
      <c r="B169" t="s">
        <v>989</v>
      </c>
      <c r="C169" s="17" t="s">
        <v>178</v>
      </c>
      <c r="D169" s="17" t="s">
        <v>868</v>
      </c>
      <c r="E169" t="s">
        <v>990</v>
      </c>
      <c r="F169" t="s">
        <v>344</v>
      </c>
      <c r="G169" t="s">
        <v>396</v>
      </c>
      <c r="H169">
        <v>2019</v>
      </c>
      <c r="I169" s="11">
        <v>2400</v>
      </c>
    </row>
    <row r="170" spans="1:9" x14ac:dyDescent="0.25">
      <c r="A170" t="s">
        <v>986</v>
      </c>
      <c r="B170" t="s">
        <v>987</v>
      </c>
      <c r="C170" s="17" t="s">
        <v>178</v>
      </c>
      <c r="D170" s="17" t="s">
        <v>868</v>
      </c>
      <c r="E170" t="s">
        <v>491</v>
      </c>
      <c r="F170" t="s">
        <v>344</v>
      </c>
      <c r="G170" t="s">
        <v>396</v>
      </c>
      <c r="H170">
        <v>2019</v>
      </c>
      <c r="I170" s="11">
        <v>3600</v>
      </c>
    </row>
    <row r="171" spans="1:9" x14ac:dyDescent="0.25">
      <c r="A171" t="s">
        <v>980</v>
      </c>
      <c r="B171" t="s">
        <v>572</v>
      </c>
      <c r="C171" s="17" t="s">
        <v>861</v>
      </c>
      <c r="D171" s="17" t="s">
        <v>869</v>
      </c>
      <c r="E171" t="s">
        <v>961</v>
      </c>
      <c r="F171" t="s">
        <v>341</v>
      </c>
      <c r="G171" t="s">
        <v>396</v>
      </c>
      <c r="H171">
        <v>2019</v>
      </c>
      <c r="I171" s="11">
        <v>500</v>
      </c>
    </row>
    <row r="172" spans="1:9" x14ac:dyDescent="0.25">
      <c r="A172" t="s">
        <v>578</v>
      </c>
      <c r="B172" t="s">
        <v>579</v>
      </c>
      <c r="C172" s="17" t="s">
        <v>178</v>
      </c>
      <c r="D172" s="17" t="s">
        <v>869</v>
      </c>
      <c r="E172" t="s">
        <v>580</v>
      </c>
      <c r="F172" t="s">
        <v>341</v>
      </c>
      <c r="G172" t="s">
        <v>30</v>
      </c>
      <c r="H172">
        <v>2019</v>
      </c>
      <c r="I172" s="11">
        <v>15</v>
      </c>
    </row>
    <row r="173" spans="1:9" x14ac:dyDescent="0.25">
      <c r="A173" t="s">
        <v>848</v>
      </c>
      <c r="B173" t="s">
        <v>586</v>
      </c>
      <c r="C173" s="17" t="s">
        <v>863</v>
      </c>
      <c r="D173" s="17" t="s">
        <v>871</v>
      </c>
      <c r="E173" t="s">
        <v>395</v>
      </c>
      <c r="F173" t="s">
        <v>347</v>
      </c>
      <c r="G173" t="s">
        <v>428</v>
      </c>
      <c r="H173">
        <v>2019</v>
      </c>
      <c r="I173" s="11">
        <v>1750</v>
      </c>
    </row>
    <row r="174" spans="1:9" x14ac:dyDescent="0.25">
      <c r="A174" t="s">
        <v>623</v>
      </c>
      <c r="B174" t="s">
        <v>625</v>
      </c>
      <c r="C174" s="17" t="s">
        <v>178</v>
      </c>
      <c r="D174" s="17" t="s">
        <v>868</v>
      </c>
      <c r="E174" t="s">
        <v>626</v>
      </c>
      <c r="F174" t="s">
        <v>627</v>
      </c>
      <c r="G174" t="s">
        <v>30</v>
      </c>
      <c r="H174">
        <v>2019</v>
      </c>
      <c r="I174" s="14">
        <v>25</v>
      </c>
    </row>
    <row r="175" spans="1:9" x14ac:dyDescent="0.25">
      <c r="A175" t="s">
        <v>979</v>
      </c>
      <c r="B175" t="s">
        <v>639</v>
      </c>
      <c r="C175" s="17" t="s">
        <v>862</v>
      </c>
      <c r="D175" s="17" t="s">
        <v>867</v>
      </c>
      <c r="E175" t="s">
        <v>640</v>
      </c>
      <c r="F175" t="s">
        <v>630</v>
      </c>
      <c r="G175" t="s">
        <v>428</v>
      </c>
      <c r="H175">
        <v>2019</v>
      </c>
      <c r="I175" s="11">
        <v>230</v>
      </c>
    </row>
    <row r="176" spans="1:9" x14ac:dyDescent="0.25">
      <c r="A176" t="s">
        <v>657</v>
      </c>
      <c r="B176" t="s">
        <v>658</v>
      </c>
      <c r="C176" s="17" t="s">
        <v>862</v>
      </c>
      <c r="D176" s="17" t="s">
        <v>868</v>
      </c>
      <c r="E176" t="s">
        <v>659</v>
      </c>
      <c r="F176" t="s">
        <v>660</v>
      </c>
      <c r="G176" t="s">
        <v>428</v>
      </c>
      <c r="H176">
        <v>2019</v>
      </c>
      <c r="I176" s="11">
        <v>630</v>
      </c>
    </row>
    <row r="177" spans="1:9" x14ac:dyDescent="0.25">
      <c r="C177" s="17"/>
      <c r="D177" s="17"/>
      <c r="I177" s="11">
        <f>SUM(I161:I176)</f>
        <v>15768</v>
      </c>
    </row>
    <row r="178" spans="1:9" x14ac:dyDescent="0.25">
      <c r="C178" s="17"/>
      <c r="D178" s="17"/>
      <c r="I178" s="11"/>
    </row>
    <row r="179" spans="1:9" x14ac:dyDescent="0.25">
      <c r="A179" t="s">
        <v>688</v>
      </c>
      <c r="B179" t="s">
        <v>689</v>
      </c>
      <c r="C179" s="17" t="s">
        <v>178</v>
      </c>
      <c r="D179" s="17" t="s">
        <v>870</v>
      </c>
      <c r="E179" t="s">
        <v>690</v>
      </c>
      <c r="F179" t="s">
        <v>48</v>
      </c>
      <c r="G179" t="s">
        <v>30</v>
      </c>
      <c r="H179">
        <v>2020</v>
      </c>
      <c r="I179" s="11">
        <v>300</v>
      </c>
    </row>
    <row r="180" spans="1:9" x14ac:dyDescent="0.25">
      <c r="A180" t="s">
        <v>165</v>
      </c>
      <c r="B180" t="s">
        <v>166</v>
      </c>
      <c r="C180" s="17" t="s">
        <v>862</v>
      </c>
      <c r="D180" s="17" t="s">
        <v>866</v>
      </c>
      <c r="E180" t="s">
        <v>167</v>
      </c>
      <c r="F180" t="s">
        <v>152</v>
      </c>
      <c r="G180" t="s">
        <v>396</v>
      </c>
      <c r="H180">
        <v>2020</v>
      </c>
      <c r="I180" s="11">
        <v>55000</v>
      </c>
    </row>
    <row r="181" spans="1:9" x14ac:dyDescent="0.25">
      <c r="A181" t="s">
        <v>226</v>
      </c>
      <c r="B181" t="s">
        <v>219</v>
      </c>
      <c r="C181" s="17" t="s">
        <v>861</v>
      </c>
      <c r="D181" s="17" t="s">
        <v>869</v>
      </c>
      <c r="E181" t="s">
        <v>222</v>
      </c>
      <c r="F181" t="s">
        <v>220</v>
      </c>
      <c r="G181" t="s">
        <v>30</v>
      </c>
      <c r="H181">
        <v>2020</v>
      </c>
      <c r="I181" s="11">
        <v>240</v>
      </c>
    </row>
    <row r="182" spans="1:9" x14ac:dyDescent="0.25">
      <c r="A182" t="s">
        <v>985</v>
      </c>
      <c r="B182" t="s">
        <v>982</v>
      </c>
      <c r="C182" s="17" t="s">
        <v>178</v>
      </c>
      <c r="D182" s="17" t="s">
        <v>867</v>
      </c>
      <c r="E182" t="s">
        <v>983</v>
      </c>
      <c r="F182" t="s">
        <v>262</v>
      </c>
      <c r="G182" t="s">
        <v>396</v>
      </c>
      <c r="H182">
        <v>2020</v>
      </c>
      <c r="I182" s="11">
        <v>46</v>
      </c>
    </row>
    <row r="183" spans="1:9" x14ac:dyDescent="0.25">
      <c r="A183" t="s">
        <v>305</v>
      </c>
      <c r="B183" t="s">
        <v>307</v>
      </c>
      <c r="C183" s="17" t="s">
        <v>178</v>
      </c>
      <c r="D183" s="17" t="s">
        <v>868</v>
      </c>
      <c r="E183" t="s">
        <v>306</v>
      </c>
      <c r="F183" t="s">
        <v>299</v>
      </c>
      <c r="G183" t="s">
        <v>396</v>
      </c>
      <c r="H183">
        <v>2020</v>
      </c>
      <c r="I183" s="11">
        <v>50000</v>
      </c>
    </row>
    <row r="184" spans="1:9" x14ac:dyDescent="0.25">
      <c r="A184" t="s">
        <v>648</v>
      </c>
      <c r="B184" t="s">
        <v>649</v>
      </c>
      <c r="C184" s="17" t="s">
        <v>178</v>
      </c>
      <c r="D184" s="17" t="s">
        <v>867</v>
      </c>
      <c r="E184" t="s">
        <v>496</v>
      </c>
      <c r="F184" t="s">
        <v>630</v>
      </c>
      <c r="G184" t="s">
        <v>396</v>
      </c>
      <c r="H184">
        <v>2020</v>
      </c>
      <c r="I184" s="11">
        <v>5000</v>
      </c>
    </row>
    <row r="185" spans="1:9" s="29" customFormat="1" x14ac:dyDescent="0.25">
      <c r="A185" s="29" t="s">
        <v>214</v>
      </c>
      <c r="B185" s="29" t="s">
        <v>204</v>
      </c>
      <c r="C185" s="30" t="s">
        <v>861</v>
      </c>
      <c r="D185" s="30" t="s">
        <v>870</v>
      </c>
      <c r="E185" s="29" t="s">
        <v>205</v>
      </c>
      <c r="F185" s="29" t="s">
        <v>198</v>
      </c>
      <c r="G185" s="29" t="s">
        <v>428</v>
      </c>
      <c r="I185" s="31"/>
    </row>
    <row r="186" spans="1:9" x14ac:dyDescent="0.25">
      <c r="A186" t="s">
        <v>590</v>
      </c>
      <c r="B186" t="s">
        <v>589</v>
      </c>
      <c r="C186" s="17" t="s">
        <v>861</v>
      </c>
      <c r="D186" s="17" t="s">
        <v>871</v>
      </c>
      <c r="E186" t="s">
        <v>591</v>
      </c>
      <c r="F186" t="s">
        <v>347</v>
      </c>
      <c r="G186" t="s">
        <v>428</v>
      </c>
      <c r="I186" s="15"/>
    </row>
  </sheetData>
  <pageMargins left="0.25" right="0.25" top="0.75" bottom="0.75" header="0.3" footer="0.3"/>
  <pageSetup scale="4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B157" zoomScaleNormal="100" workbookViewId="0">
      <selection activeCell="M174" sqref="M174"/>
    </sheetView>
  </sheetViews>
  <sheetFormatPr defaultRowHeight="15" x14ac:dyDescent="0.25"/>
  <cols>
    <col min="1" max="1" width="40.42578125" customWidth="1"/>
    <col min="2" max="2" width="8.5703125" customWidth="1"/>
    <col min="3" max="3" width="9.5703125" customWidth="1"/>
    <col min="4" max="4" width="11.85546875" customWidth="1"/>
    <col min="5" max="5" width="17.42578125" customWidth="1"/>
    <col min="6" max="6" width="6.140625" customWidth="1"/>
    <col min="7" max="7" width="25.85546875" customWidth="1"/>
    <col min="8" max="8" width="15.85546875" customWidth="1"/>
    <col min="11" max="11" width="10.140625" customWidth="1"/>
  </cols>
  <sheetData>
    <row r="1" spans="1:12" x14ac:dyDescent="0.25">
      <c r="A1" t="s">
        <v>82</v>
      </c>
      <c r="B1" t="s">
        <v>83</v>
      </c>
      <c r="C1" s="17" t="s">
        <v>862</v>
      </c>
      <c r="D1" s="17" t="s">
        <v>870</v>
      </c>
      <c r="E1" t="s">
        <v>81</v>
      </c>
      <c r="F1" t="s">
        <v>48</v>
      </c>
      <c r="G1" t="s">
        <v>87</v>
      </c>
      <c r="H1">
        <v>2009</v>
      </c>
    </row>
    <row r="2" spans="1:12" x14ac:dyDescent="0.25">
      <c r="B2" t="s">
        <v>586</v>
      </c>
      <c r="C2" s="17" t="s">
        <v>863</v>
      </c>
      <c r="D2" s="17" t="s">
        <v>871</v>
      </c>
      <c r="E2" t="s">
        <v>395</v>
      </c>
      <c r="F2" t="s">
        <v>347</v>
      </c>
      <c r="G2" t="s">
        <v>428</v>
      </c>
      <c r="H2">
        <v>2000</v>
      </c>
      <c r="K2" t="s">
        <v>877</v>
      </c>
      <c r="L2">
        <v>1</v>
      </c>
    </row>
    <row r="3" spans="1:12" x14ac:dyDescent="0.25">
      <c r="A3" t="s">
        <v>474</v>
      </c>
      <c r="B3" t="s">
        <v>469</v>
      </c>
      <c r="C3" s="17" t="s">
        <v>178</v>
      </c>
      <c r="D3" s="17" t="s">
        <v>871</v>
      </c>
      <c r="E3" t="s">
        <v>470</v>
      </c>
      <c r="F3" t="s">
        <v>471</v>
      </c>
      <c r="G3" t="s">
        <v>428</v>
      </c>
      <c r="H3">
        <v>2008</v>
      </c>
      <c r="K3">
        <v>2007</v>
      </c>
      <c r="L3">
        <v>0</v>
      </c>
    </row>
    <row r="4" spans="1:12" x14ac:dyDescent="0.25">
      <c r="B4" t="s">
        <v>644</v>
      </c>
      <c r="C4" s="17" t="s">
        <v>861</v>
      </c>
      <c r="D4" s="17" t="s">
        <v>867</v>
      </c>
      <c r="E4" t="s">
        <v>645</v>
      </c>
      <c r="F4" t="s">
        <v>630</v>
      </c>
      <c r="G4" t="s">
        <v>428</v>
      </c>
      <c r="H4">
        <v>2009</v>
      </c>
      <c r="I4" s="10"/>
      <c r="K4">
        <v>2008</v>
      </c>
      <c r="L4">
        <v>2</v>
      </c>
    </row>
    <row r="5" spans="1:12" x14ac:dyDescent="0.25">
      <c r="A5" t="s">
        <v>43</v>
      </c>
      <c r="B5" t="s">
        <v>44</v>
      </c>
      <c r="C5" s="17" t="s">
        <v>862</v>
      </c>
      <c r="D5" s="17" t="s">
        <v>870</v>
      </c>
      <c r="E5" t="s">
        <v>45</v>
      </c>
      <c r="F5" t="s">
        <v>25</v>
      </c>
      <c r="G5" t="s">
        <v>428</v>
      </c>
      <c r="H5">
        <v>2011</v>
      </c>
      <c r="K5">
        <v>2009</v>
      </c>
      <c r="L5">
        <v>2</v>
      </c>
    </row>
    <row r="6" spans="1:12" x14ac:dyDescent="0.25">
      <c r="A6" t="s">
        <v>541</v>
      </c>
      <c r="B6" t="s">
        <v>543</v>
      </c>
      <c r="C6" s="17" t="s">
        <v>861</v>
      </c>
      <c r="D6" s="17" t="s">
        <v>865</v>
      </c>
      <c r="E6" t="s">
        <v>542</v>
      </c>
      <c r="F6" t="s">
        <v>356</v>
      </c>
      <c r="G6" t="s">
        <v>428</v>
      </c>
      <c r="H6">
        <v>2013</v>
      </c>
      <c r="K6">
        <v>2010</v>
      </c>
      <c r="L6">
        <v>1</v>
      </c>
    </row>
    <row r="7" spans="1:12" x14ac:dyDescent="0.25">
      <c r="A7" t="s">
        <v>40</v>
      </c>
      <c r="B7" t="s">
        <v>41</v>
      </c>
      <c r="C7" s="17" t="s">
        <v>861</v>
      </c>
      <c r="D7" s="17" t="s">
        <v>870</v>
      </c>
      <c r="E7" t="s">
        <v>42</v>
      </c>
      <c r="F7" t="s">
        <v>25</v>
      </c>
      <c r="G7" t="s">
        <v>428</v>
      </c>
      <c r="H7" s="3">
        <v>2014</v>
      </c>
      <c r="K7">
        <v>2011</v>
      </c>
      <c r="L7">
        <v>3</v>
      </c>
    </row>
    <row r="8" spans="1:12" x14ac:dyDescent="0.25">
      <c r="A8" t="s">
        <v>788</v>
      </c>
      <c r="B8" t="s">
        <v>766</v>
      </c>
      <c r="C8" s="17" t="s">
        <v>861</v>
      </c>
      <c r="D8" s="17" t="s">
        <v>870</v>
      </c>
      <c r="E8" t="s">
        <v>765</v>
      </c>
      <c r="F8" t="s">
        <v>48</v>
      </c>
      <c r="G8" t="s">
        <v>428</v>
      </c>
      <c r="H8">
        <v>2015</v>
      </c>
      <c r="K8">
        <v>2012</v>
      </c>
      <c r="L8">
        <v>1</v>
      </c>
    </row>
    <row r="9" spans="1:12" x14ac:dyDescent="0.25">
      <c r="A9" t="s">
        <v>376</v>
      </c>
      <c r="B9" t="s">
        <v>377</v>
      </c>
      <c r="C9" s="17" t="s">
        <v>860</v>
      </c>
      <c r="D9" s="17" t="s">
        <v>867</v>
      </c>
      <c r="E9" t="s">
        <v>378</v>
      </c>
      <c r="F9" t="s">
        <v>379</v>
      </c>
      <c r="G9" t="s">
        <v>428</v>
      </c>
      <c r="H9">
        <v>2015</v>
      </c>
      <c r="K9">
        <v>2013</v>
      </c>
      <c r="L9">
        <v>3</v>
      </c>
    </row>
    <row r="10" spans="1:12" x14ac:dyDescent="0.25">
      <c r="A10" t="s">
        <v>454</v>
      </c>
      <c r="B10" t="s">
        <v>453</v>
      </c>
      <c r="C10" s="17" t="s">
        <v>861</v>
      </c>
      <c r="D10" s="17" t="s">
        <v>868</v>
      </c>
      <c r="E10" t="s">
        <v>452</v>
      </c>
      <c r="F10" t="s">
        <v>450</v>
      </c>
      <c r="G10" t="s">
        <v>428</v>
      </c>
      <c r="H10">
        <v>2015</v>
      </c>
      <c r="K10">
        <v>2014</v>
      </c>
      <c r="L10">
        <v>1</v>
      </c>
    </row>
    <row r="11" spans="1:12" x14ac:dyDescent="0.25">
      <c r="B11" t="s">
        <v>543</v>
      </c>
      <c r="C11" s="17" t="s">
        <v>861</v>
      </c>
      <c r="D11" s="17" t="s">
        <v>865</v>
      </c>
      <c r="E11" t="s">
        <v>542</v>
      </c>
      <c r="F11" t="s">
        <v>356</v>
      </c>
      <c r="G11" t="s">
        <v>428</v>
      </c>
      <c r="H11">
        <v>2015</v>
      </c>
      <c r="K11">
        <v>2015</v>
      </c>
      <c r="L11">
        <v>5</v>
      </c>
    </row>
    <row r="12" spans="1:12" x14ac:dyDescent="0.25">
      <c r="A12" t="s">
        <v>368</v>
      </c>
      <c r="B12" t="s">
        <v>369</v>
      </c>
      <c r="C12" s="17" t="s">
        <v>861</v>
      </c>
      <c r="D12" s="17" t="s">
        <v>868</v>
      </c>
      <c r="E12" t="s">
        <v>370</v>
      </c>
      <c r="F12" t="s">
        <v>371</v>
      </c>
      <c r="G12" t="s">
        <v>428</v>
      </c>
      <c r="H12">
        <v>2015</v>
      </c>
      <c r="K12">
        <v>2016</v>
      </c>
      <c r="L12">
        <v>4</v>
      </c>
    </row>
    <row r="13" spans="1:12" x14ac:dyDescent="0.25">
      <c r="B13" t="s">
        <v>41</v>
      </c>
      <c r="C13" s="17" t="s">
        <v>861</v>
      </c>
      <c r="D13" s="17" t="s">
        <v>870</v>
      </c>
      <c r="E13" t="s">
        <v>42</v>
      </c>
      <c r="F13" t="s">
        <v>25</v>
      </c>
      <c r="G13" t="s">
        <v>428</v>
      </c>
      <c r="H13">
        <v>2016</v>
      </c>
      <c r="K13">
        <v>2017</v>
      </c>
      <c r="L13">
        <v>5</v>
      </c>
    </row>
    <row r="14" spans="1:12" x14ac:dyDescent="0.25">
      <c r="A14" t="s">
        <v>534</v>
      </c>
      <c r="B14" t="s">
        <v>533</v>
      </c>
      <c r="C14" s="17" t="s">
        <v>863</v>
      </c>
      <c r="D14" s="17" t="s">
        <v>867</v>
      </c>
      <c r="E14" t="s">
        <v>532</v>
      </c>
      <c r="F14" t="s">
        <v>449</v>
      </c>
      <c r="G14" t="s">
        <v>428</v>
      </c>
      <c r="H14">
        <v>2016</v>
      </c>
      <c r="K14">
        <v>2018</v>
      </c>
      <c r="L14">
        <v>1</v>
      </c>
    </row>
    <row r="15" spans="1:12" x14ac:dyDescent="0.25">
      <c r="B15" t="s">
        <v>41</v>
      </c>
      <c r="C15" s="17" t="s">
        <v>861</v>
      </c>
      <c r="D15" s="17" t="s">
        <v>870</v>
      </c>
      <c r="E15" t="s">
        <v>42</v>
      </c>
      <c r="F15" t="s">
        <v>25</v>
      </c>
      <c r="G15" t="s">
        <v>428</v>
      </c>
      <c r="H15">
        <v>2017</v>
      </c>
      <c r="K15">
        <v>2019</v>
      </c>
      <c r="L15">
        <v>7</v>
      </c>
    </row>
    <row r="16" spans="1:12" x14ac:dyDescent="0.25">
      <c r="B16" t="s">
        <v>93</v>
      </c>
      <c r="C16" s="17" t="s">
        <v>860</v>
      </c>
      <c r="D16" s="17" t="s">
        <v>870</v>
      </c>
      <c r="E16" t="s">
        <v>94</v>
      </c>
      <c r="F16" t="s">
        <v>48</v>
      </c>
      <c r="G16" t="s">
        <v>428</v>
      </c>
      <c r="H16">
        <v>2017</v>
      </c>
    </row>
    <row r="17" spans="1:8" x14ac:dyDescent="0.25">
      <c r="B17" t="s">
        <v>377</v>
      </c>
      <c r="C17" s="17" t="s">
        <v>860</v>
      </c>
      <c r="D17" s="17" t="s">
        <v>867</v>
      </c>
      <c r="E17" t="s">
        <v>378</v>
      </c>
      <c r="F17" t="s">
        <v>379</v>
      </c>
      <c r="G17" t="s">
        <v>428</v>
      </c>
      <c r="H17">
        <v>2017</v>
      </c>
    </row>
    <row r="18" spans="1:8" x14ac:dyDescent="0.25">
      <c r="B18" t="s">
        <v>639</v>
      </c>
      <c r="C18" s="17" t="s">
        <v>862</v>
      </c>
      <c r="D18" s="17" t="s">
        <v>867</v>
      </c>
      <c r="E18" t="s">
        <v>640</v>
      </c>
      <c r="F18" t="s">
        <v>630</v>
      </c>
      <c r="G18" t="s">
        <v>428</v>
      </c>
      <c r="H18">
        <v>2017</v>
      </c>
    </row>
    <row r="19" spans="1:8" x14ac:dyDescent="0.25">
      <c r="B19" t="s">
        <v>586</v>
      </c>
      <c r="C19" s="17" t="s">
        <v>863</v>
      </c>
      <c r="D19" s="17" t="s">
        <v>871</v>
      </c>
      <c r="E19" t="s">
        <v>395</v>
      </c>
      <c r="F19" t="s">
        <v>347</v>
      </c>
      <c r="G19" t="s">
        <v>428</v>
      </c>
      <c r="H19">
        <v>2019</v>
      </c>
    </row>
    <row r="20" spans="1:8" x14ac:dyDescent="0.25">
      <c r="B20" t="s">
        <v>639</v>
      </c>
      <c r="C20" s="17" t="s">
        <v>862</v>
      </c>
      <c r="D20" s="17" t="s">
        <v>867</v>
      </c>
      <c r="E20" t="s">
        <v>640</v>
      </c>
      <c r="F20" t="s">
        <v>630</v>
      </c>
      <c r="G20" t="s">
        <v>428</v>
      </c>
      <c r="H20">
        <v>2019</v>
      </c>
    </row>
    <row r="21" spans="1:8" x14ac:dyDescent="0.25">
      <c r="A21" t="s">
        <v>657</v>
      </c>
      <c r="B21" t="s">
        <v>658</v>
      </c>
      <c r="C21" s="17" t="s">
        <v>862</v>
      </c>
      <c r="D21" s="17" t="s">
        <v>868</v>
      </c>
      <c r="E21" t="s">
        <v>659</v>
      </c>
      <c r="F21" t="s">
        <v>660</v>
      </c>
      <c r="G21" t="s">
        <v>428</v>
      </c>
      <c r="H21">
        <v>2019</v>
      </c>
    </row>
    <row r="22" spans="1:8" x14ac:dyDescent="0.25">
      <c r="A22" t="s">
        <v>214</v>
      </c>
      <c r="B22" t="s">
        <v>204</v>
      </c>
      <c r="C22" s="17" t="s">
        <v>861</v>
      </c>
      <c r="D22" s="17" t="s">
        <v>870</v>
      </c>
      <c r="E22" t="s">
        <v>205</v>
      </c>
      <c r="F22" t="s">
        <v>198</v>
      </c>
      <c r="G22" t="s">
        <v>428</v>
      </c>
    </row>
    <row r="23" spans="1:8" x14ac:dyDescent="0.25">
      <c r="A23" t="s">
        <v>590</v>
      </c>
      <c r="B23" t="s">
        <v>589</v>
      </c>
      <c r="C23" s="17" t="s">
        <v>861</v>
      </c>
      <c r="D23" s="17" t="s">
        <v>871</v>
      </c>
      <c r="E23" t="s">
        <v>591</v>
      </c>
      <c r="F23" t="s">
        <v>347</v>
      </c>
      <c r="G23" t="s">
        <v>428</v>
      </c>
    </row>
    <row r="24" spans="1:8" x14ac:dyDescent="0.25">
      <c r="A24" t="s">
        <v>89</v>
      </c>
      <c r="B24" t="s">
        <v>90</v>
      </c>
      <c r="C24" s="17" t="s">
        <v>178</v>
      </c>
      <c r="D24" s="17" t="s">
        <v>870</v>
      </c>
      <c r="E24" t="s">
        <v>91</v>
      </c>
      <c r="F24" t="s">
        <v>48</v>
      </c>
      <c r="G24" t="s">
        <v>397</v>
      </c>
      <c r="H24" s="6">
        <v>2011</v>
      </c>
    </row>
    <row r="25" spans="1:8" x14ac:dyDescent="0.25">
      <c r="A25" t="s">
        <v>311</v>
      </c>
      <c r="B25" t="s">
        <v>308</v>
      </c>
      <c r="C25" s="17" t="s">
        <v>860</v>
      </c>
      <c r="D25" s="17" t="s">
        <v>868</v>
      </c>
      <c r="E25" t="s">
        <v>309</v>
      </c>
      <c r="F25" t="s">
        <v>310</v>
      </c>
      <c r="G25" t="s">
        <v>397</v>
      </c>
      <c r="H25">
        <v>2012</v>
      </c>
    </row>
    <row r="26" spans="1:8" x14ac:dyDescent="0.25">
      <c r="B26" t="s">
        <v>133</v>
      </c>
      <c r="C26" s="17" t="s">
        <v>860</v>
      </c>
      <c r="D26" s="17" t="s">
        <v>865</v>
      </c>
      <c r="E26" t="s">
        <v>139</v>
      </c>
      <c r="F26" t="s">
        <v>130</v>
      </c>
      <c r="G26" t="s">
        <v>397</v>
      </c>
      <c r="H26">
        <v>2017</v>
      </c>
    </row>
    <row r="27" spans="1:8" x14ac:dyDescent="0.25">
      <c r="A27" t="s">
        <v>195</v>
      </c>
      <c r="B27" t="s">
        <v>196</v>
      </c>
      <c r="C27" s="17" t="s">
        <v>860</v>
      </c>
      <c r="D27" s="17" t="s">
        <v>870</v>
      </c>
      <c r="E27" t="s">
        <v>197</v>
      </c>
      <c r="F27" t="s">
        <v>198</v>
      </c>
      <c r="G27" t="s">
        <v>397</v>
      </c>
      <c r="H27">
        <v>2018</v>
      </c>
    </row>
    <row r="28" spans="1:8" x14ac:dyDescent="0.25">
      <c r="A28" t="s">
        <v>131</v>
      </c>
      <c r="B28" t="s">
        <v>134</v>
      </c>
      <c r="C28" s="17" t="s">
        <v>861</v>
      </c>
      <c r="D28" s="17" t="s">
        <v>865</v>
      </c>
      <c r="E28" t="s">
        <v>135</v>
      </c>
      <c r="F28" t="s">
        <v>130</v>
      </c>
      <c r="G28" t="s">
        <v>397</v>
      </c>
      <c r="H28">
        <v>2019</v>
      </c>
    </row>
    <row r="29" spans="1:8" x14ac:dyDescent="0.25">
      <c r="B29" t="s">
        <v>196</v>
      </c>
      <c r="C29" s="17" t="s">
        <v>860</v>
      </c>
      <c r="D29" s="17" t="s">
        <v>870</v>
      </c>
      <c r="E29" t="s">
        <v>197</v>
      </c>
      <c r="F29" t="s">
        <v>198</v>
      </c>
      <c r="G29" t="s">
        <v>397</v>
      </c>
      <c r="H29">
        <v>2019</v>
      </c>
    </row>
    <row r="30" spans="1:8" x14ac:dyDescent="0.25">
      <c r="A30" t="s">
        <v>265</v>
      </c>
      <c r="B30" t="s">
        <v>264</v>
      </c>
      <c r="C30" s="17" t="s">
        <v>862</v>
      </c>
      <c r="D30" s="17" t="s">
        <v>867</v>
      </c>
      <c r="E30" t="s">
        <v>263</v>
      </c>
      <c r="F30" t="s">
        <v>262</v>
      </c>
      <c r="G30" t="s">
        <v>397</v>
      </c>
      <c r="H30">
        <v>2019</v>
      </c>
    </row>
    <row r="31" spans="1:8" x14ac:dyDescent="0.25">
      <c r="B31" t="s">
        <v>316</v>
      </c>
      <c r="C31" s="17" t="s">
        <v>860</v>
      </c>
      <c r="D31" s="17" t="s">
        <v>868</v>
      </c>
      <c r="E31" t="s">
        <v>317</v>
      </c>
      <c r="F31" t="s">
        <v>296</v>
      </c>
      <c r="G31" t="s">
        <v>427</v>
      </c>
      <c r="H31">
        <v>2010</v>
      </c>
    </row>
    <row r="32" spans="1:8" x14ac:dyDescent="0.25">
      <c r="B32" t="s">
        <v>316</v>
      </c>
      <c r="C32" s="17" t="s">
        <v>860</v>
      </c>
      <c r="D32" s="17" t="s">
        <v>868</v>
      </c>
      <c r="E32" t="s">
        <v>317</v>
      </c>
      <c r="F32" t="s">
        <v>296</v>
      </c>
      <c r="G32" t="s">
        <v>427</v>
      </c>
      <c r="H32">
        <v>2011</v>
      </c>
    </row>
    <row r="33" spans="1:15" x14ac:dyDescent="0.25">
      <c r="B33" t="s">
        <v>316</v>
      </c>
      <c r="C33" s="17" t="s">
        <v>860</v>
      </c>
      <c r="D33" s="17" t="s">
        <v>868</v>
      </c>
      <c r="E33" t="s">
        <v>317</v>
      </c>
      <c r="F33" t="s">
        <v>296</v>
      </c>
      <c r="G33" t="s">
        <v>427</v>
      </c>
      <c r="H33">
        <v>2013</v>
      </c>
    </row>
    <row r="34" spans="1:15" x14ac:dyDescent="0.25">
      <c r="A34" t="s">
        <v>63</v>
      </c>
      <c r="B34" t="s">
        <v>64</v>
      </c>
      <c r="C34" s="17" t="s">
        <v>861</v>
      </c>
      <c r="D34" s="17" t="s">
        <v>870</v>
      </c>
      <c r="E34" t="s">
        <v>62</v>
      </c>
      <c r="F34" t="s">
        <v>48</v>
      </c>
      <c r="G34" t="s">
        <v>873</v>
      </c>
      <c r="H34">
        <v>2008</v>
      </c>
    </row>
    <row r="35" spans="1:15" s="29" customFormat="1" x14ac:dyDescent="0.25">
      <c r="A35" s="29" t="s">
        <v>585</v>
      </c>
      <c r="B35" s="29" t="s">
        <v>586</v>
      </c>
      <c r="C35" s="30" t="s">
        <v>863</v>
      </c>
      <c r="D35" s="30" t="s">
        <v>871</v>
      </c>
      <c r="E35" s="29" t="s">
        <v>395</v>
      </c>
      <c r="F35" s="29" t="s">
        <v>347</v>
      </c>
      <c r="G35" s="29" t="s">
        <v>396</v>
      </c>
      <c r="H35" s="29">
        <v>1998</v>
      </c>
    </row>
    <row r="36" spans="1:15" x14ac:dyDescent="0.25">
      <c r="A36" t="s">
        <v>68</v>
      </c>
      <c r="B36" t="s">
        <v>67</v>
      </c>
      <c r="C36" s="17" t="s">
        <v>863</v>
      </c>
      <c r="D36" s="17" t="s">
        <v>870</v>
      </c>
      <c r="E36" t="s">
        <v>66</v>
      </c>
      <c r="F36" t="s">
        <v>48</v>
      </c>
      <c r="G36" t="s">
        <v>396</v>
      </c>
      <c r="H36">
        <v>2007</v>
      </c>
    </row>
    <row r="37" spans="1:15" x14ac:dyDescent="0.25">
      <c r="B37" t="s">
        <v>133</v>
      </c>
      <c r="C37" s="17" t="s">
        <v>860</v>
      </c>
      <c r="D37" s="17" t="s">
        <v>865</v>
      </c>
      <c r="E37" t="s">
        <v>139</v>
      </c>
      <c r="F37" t="s">
        <v>130</v>
      </c>
      <c r="G37" t="s">
        <v>396</v>
      </c>
      <c r="H37">
        <v>2009</v>
      </c>
      <c r="K37" t="s">
        <v>877</v>
      </c>
      <c r="L37">
        <v>1</v>
      </c>
    </row>
    <row r="38" spans="1:15" x14ac:dyDescent="0.25">
      <c r="A38" t="s">
        <v>593</v>
      </c>
      <c r="B38" t="s">
        <v>594</v>
      </c>
      <c r="C38" s="17" t="s">
        <v>860</v>
      </c>
      <c r="D38" s="17" t="s">
        <v>871</v>
      </c>
      <c r="E38" t="s">
        <v>592</v>
      </c>
      <c r="F38" t="s">
        <v>347</v>
      </c>
      <c r="G38" t="s">
        <v>396</v>
      </c>
      <c r="H38">
        <v>2009</v>
      </c>
      <c r="K38">
        <v>2007</v>
      </c>
      <c r="L38">
        <v>1</v>
      </c>
    </row>
    <row r="39" spans="1:15" x14ac:dyDescent="0.25">
      <c r="A39" t="s">
        <v>74</v>
      </c>
      <c r="B39" t="s">
        <v>75</v>
      </c>
      <c r="C39" s="17" t="s">
        <v>862</v>
      </c>
      <c r="D39" s="17" t="s">
        <v>870</v>
      </c>
      <c r="E39" t="s">
        <v>76</v>
      </c>
      <c r="F39" t="s">
        <v>48</v>
      </c>
      <c r="G39" t="s">
        <v>396</v>
      </c>
      <c r="H39">
        <v>2010</v>
      </c>
      <c r="K39">
        <v>2008</v>
      </c>
      <c r="L39">
        <v>2</v>
      </c>
    </row>
    <row r="40" spans="1:15" x14ac:dyDescent="0.25">
      <c r="A40" t="s">
        <v>512</v>
      </c>
      <c r="B40" t="s">
        <v>511</v>
      </c>
      <c r="C40" s="17" t="s">
        <v>178</v>
      </c>
      <c r="D40" s="17" t="s">
        <v>868</v>
      </c>
      <c r="E40" t="s">
        <v>513</v>
      </c>
      <c r="F40" t="s">
        <v>504</v>
      </c>
      <c r="G40" t="s">
        <v>396</v>
      </c>
      <c r="H40">
        <v>2010</v>
      </c>
      <c r="K40">
        <v>2009</v>
      </c>
      <c r="L40">
        <v>3</v>
      </c>
    </row>
    <row r="41" spans="1:15" x14ac:dyDescent="0.25">
      <c r="A41" t="s">
        <v>531</v>
      </c>
      <c r="B41" t="s">
        <v>530</v>
      </c>
      <c r="C41" s="17" t="s">
        <v>178</v>
      </c>
      <c r="D41" s="17" t="s">
        <v>867</v>
      </c>
      <c r="E41" t="s">
        <v>529</v>
      </c>
      <c r="F41" t="s">
        <v>449</v>
      </c>
      <c r="G41" t="s">
        <v>396</v>
      </c>
      <c r="H41">
        <v>2010</v>
      </c>
      <c r="J41" s="10"/>
      <c r="K41">
        <v>2010</v>
      </c>
      <c r="L41" s="10">
        <v>4</v>
      </c>
      <c r="M41" s="10"/>
      <c r="N41" s="10"/>
      <c r="O41" s="10"/>
    </row>
    <row r="42" spans="1:15" x14ac:dyDescent="0.25">
      <c r="A42" t="s">
        <v>595</v>
      </c>
      <c r="B42" t="s">
        <v>596</v>
      </c>
      <c r="C42" s="17" t="s">
        <v>863</v>
      </c>
      <c r="D42" s="17" t="s">
        <v>871</v>
      </c>
      <c r="E42" t="s">
        <v>597</v>
      </c>
      <c r="F42" t="s">
        <v>347</v>
      </c>
      <c r="G42" t="s">
        <v>396</v>
      </c>
      <c r="H42">
        <v>2010</v>
      </c>
      <c r="K42">
        <v>2011</v>
      </c>
      <c r="L42">
        <v>6</v>
      </c>
    </row>
    <row r="43" spans="1:15" x14ac:dyDescent="0.25">
      <c r="B43" t="s">
        <v>133</v>
      </c>
      <c r="C43" s="17" t="s">
        <v>860</v>
      </c>
      <c r="D43" s="17" t="s">
        <v>865</v>
      </c>
      <c r="E43" t="s">
        <v>139</v>
      </c>
      <c r="F43" t="s">
        <v>130</v>
      </c>
      <c r="G43" t="s">
        <v>396</v>
      </c>
      <c r="H43">
        <v>2011</v>
      </c>
      <c r="K43">
        <v>2012</v>
      </c>
      <c r="L43">
        <v>6</v>
      </c>
    </row>
    <row r="44" spans="1:15" x14ac:dyDescent="0.25">
      <c r="A44" t="s">
        <v>138</v>
      </c>
      <c r="B44" t="s">
        <v>864</v>
      </c>
      <c r="C44" s="17" t="s">
        <v>178</v>
      </c>
      <c r="D44" s="17" t="s">
        <v>865</v>
      </c>
      <c r="E44" t="s">
        <v>137</v>
      </c>
      <c r="F44" t="s">
        <v>130</v>
      </c>
      <c r="G44" t="s">
        <v>396</v>
      </c>
      <c r="H44">
        <v>2011</v>
      </c>
      <c r="K44">
        <v>2013</v>
      </c>
      <c r="L44">
        <v>4</v>
      </c>
    </row>
    <row r="45" spans="1:15" x14ac:dyDescent="0.25">
      <c r="A45" t="s">
        <v>555</v>
      </c>
      <c r="B45" t="s">
        <v>557</v>
      </c>
      <c r="C45" s="17" t="s">
        <v>860</v>
      </c>
      <c r="D45" s="17" t="s">
        <v>865</v>
      </c>
      <c r="E45" t="s">
        <v>289</v>
      </c>
      <c r="F45" t="s">
        <v>356</v>
      </c>
      <c r="G45" t="s">
        <v>396</v>
      </c>
      <c r="H45">
        <v>2011</v>
      </c>
      <c r="K45">
        <v>2014</v>
      </c>
      <c r="L45">
        <v>3</v>
      </c>
    </row>
    <row r="46" spans="1:15" x14ac:dyDescent="0.25">
      <c r="A46" t="s">
        <v>571</v>
      </c>
      <c r="B46" t="s">
        <v>572</v>
      </c>
      <c r="C46" s="17" t="s">
        <v>861</v>
      </c>
      <c r="D46" s="17" t="s">
        <v>869</v>
      </c>
      <c r="E46" t="s">
        <v>573</v>
      </c>
      <c r="F46" t="s">
        <v>341</v>
      </c>
      <c r="G46" t="s">
        <v>396</v>
      </c>
      <c r="H46">
        <v>2011</v>
      </c>
      <c r="K46">
        <v>2015</v>
      </c>
      <c r="L46">
        <v>2</v>
      </c>
    </row>
    <row r="47" spans="1:15" x14ac:dyDescent="0.25">
      <c r="A47" t="s">
        <v>345</v>
      </c>
      <c r="B47" t="s">
        <v>346</v>
      </c>
      <c r="C47" s="17" t="s">
        <v>860</v>
      </c>
      <c r="D47" s="17" t="s">
        <v>871</v>
      </c>
      <c r="E47" t="s">
        <v>346</v>
      </c>
      <c r="F47" t="s">
        <v>347</v>
      </c>
      <c r="G47" t="s">
        <v>396</v>
      </c>
      <c r="H47">
        <v>2011</v>
      </c>
      <c r="K47">
        <v>2016</v>
      </c>
      <c r="L47">
        <v>2</v>
      </c>
    </row>
    <row r="48" spans="1:15" x14ac:dyDescent="0.25">
      <c r="A48" t="s">
        <v>898</v>
      </c>
      <c r="B48" t="s">
        <v>897</v>
      </c>
      <c r="C48" s="17" t="s">
        <v>862</v>
      </c>
      <c r="D48" s="17" t="s">
        <v>866</v>
      </c>
      <c r="E48" t="s">
        <v>899</v>
      </c>
      <c r="F48" t="s">
        <v>904</v>
      </c>
      <c r="G48" t="s">
        <v>396</v>
      </c>
      <c r="H48">
        <v>2011</v>
      </c>
      <c r="K48">
        <v>2017</v>
      </c>
      <c r="L48">
        <v>9</v>
      </c>
    </row>
    <row r="49" spans="1:12" x14ac:dyDescent="0.25">
      <c r="A49" t="s">
        <v>245</v>
      </c>
      <c r="B49" t="s">
        <v>246</v>
      </c>
      <c r="C49" s="17" t="s">
        <v>860</v>
      </c>
      <c r="D49" s="17" t="s">
        <v>867</v>
      </c>
      <c r="E49" t="s">
        <v>247</v>
      </c>
      <c r="F49" t="s">
        <v>236</v>
      </c>
      <c r="G49" t="s">
        <v>396</v>
      </c>
      <c r="H49">
        <v>2012</v>
      </c>
      <c r="K49">
        <v>2018</v>
      </c>
      <c r="L49">
        <v>4</v>
      </c>
    </row>
    <row r="50" spans="1:12" x14ac:dyDescent="0.25">
      <c r="A50" t="s">
        <v>255</v>
      </c>
      <c r="B50" t="s">
        <v>254</v>
      </c>
      <c r="C50" s="17" t="s">
        <v>178</v>
      </c>
      <c r="D50" s="17" t="s">
        <v>867</v>
      </c>
      <c r="E50" t="s">
        <v>249</v>
      </c>
      <c r="F50" t="s">
        <v>236</v>
      </c>
      <c r="G50" t="s">
        <v>396</v>
      </c>
      <c r="H50">
        <v>2012</v>
      </c>
      <c r="K50">
        <v>2019</v>
      </c>
      <c r="L50">
        <v>4</v>
      </c>
    </row>
    <row r="51" spans="1:12" x14ac:dyDescent="0.25">
      <c r="A51" t="s">
        <v>613</v>
      </c>
      <c r="B51" t="s">
        <v>615</v>
      </c>
      <c r="C51" s="17" t="s">
        <v>861</v>
      </c>
      <c r="D51" s="17" t="s">
        <v>870</v>
      </c>
      <c r="E51" t="s">
        <v>616</v>
      </c>
      <c r="F51" t="s">
        <v>617</v>
      </c>
      <c r="G51" t="s">
        <v>396</v>
      </c>
      <c r="H51">
        <v>2012</v>
      </c>
    </row>
    <row r="52" spans="1:12" x14ac:dyDescent="0.25">
      <c r="A52" t="s">
        <v>574</v>
      </c>
      <c r="B52" t="s">
        <v>575</v>
      </c>
      <c r="C52" s="17" t="s">
        <v>178</v>
      </c>
      <c r="D52" s="17" t="s">
        <v>869</v>
      </c>
      <c r="E52" t="s">
        <v>576</v>
      </c>
      <c r="F52" t="s">
        <v>341</v>
      </c>
      <c r="G52" t="s">
        <v>396</v>
      </c>
      <c r="H52">
        <v>2012</v>
      </c>
    </row>
    <row r="53" spans="1:12" x14ac:dyDescent="0.25">
      <c r="A53" t="s">
        <v>791</v>
      </c>
      <c r="B53" t="s">
        <v>628</v>
      </c>
      <c r="C53" s="17" t="s">
        <v>178</v>
      </c>
      <c r="D53" s="17" t="s">
        <v>865</v>
      </c>
      <c r="E53" t="s">
        <v>629</v>
      </c>
      <c r="F53" t="s">
        <v>498</v>
      </c>
      <c r="G53" t="s">
        <v>396</v>
      </c>
      <c r="H53">
        <v>2012</v>
      </c>
    </row>
    <row r="54" spans="1:12" x14ac:dyDescent="0.25">
      <c r="A54" t="s">
        <v>268</v>
      </c>
      <c r="B54" t="s">
        <v>269</v>
      </c>
      <c r="C54" s="17" t="s">
        <v>863</v>
      </c>
      <c r="D54" s="17" t="s">
        <v>867</v>
      </c>
      <c r="E54" t="s">
        <v>270</v>
      </c>
      <c r="F54" t="s">
        <v>262</v>
      </c>
      <c r="G54" t="s">
        <v>396</v>
      </c>
      <c r="H54">
        <v>2013</v>
      </c>
    </row>
    <row r="55" spans="1:12" x14ac:dyDescent="0.25">
      <c r="A55" t="s">
        <v>514</v>
      </c>
      <c r="B55" t="s">
        <v>515</v>
      </c>
      <c r="C55" s="17" t="s">
        <v>178</v>
      </c>
      <c r="D55" s="17" t="s">
        <v>868</v>
      </c>
      <c r="E55" t="s">
        <v>516</v>
      </c>
      <c r="F55" t="s">
        <v>504</v>
      </c>
      <c r="G55" t="s">
        <v>396</v>
      </c>
      <c r="H55">
        <v>2013</v>
      </c>
    </row>
    <row r="56" spans="1:12" x14ac:dyDescent="0.25">
      <c r="B56" t="s">
        <v>572</v>
      </c>
      <c r="C56" s="17" t="s">
        <v>861</v>
      </c>
      <c r="D56" s="17" t="s">
        <v>869</v>
      </c>
      <c r="E56" t="s">
        <v>573</v>
      </c>
      <c r="F56" t="s">
        <v>341</v>
      </c>
      <c r="G56" t="s">
        <v>396</v>
      </c>
      <c r="H56">
        <v>2013</v>
      </c>
    </row>
    <row r="57" spans="1:12" x14ac:dyDescent="0.25">
      <c r="A57" t="s">
        <v>618</v>
      </c>
      <c r="B57" t="s">
        <v>621</v>
      </c>
      <c r="C57" s="17" t="s">
        <v>862</v>
      </c>
      <c r="D57" s="17" t="s">
        <v>868</v>
      </c>
      <c r="E57" t="s">
        <v>619</v>
      </c>
      <c r="F57" t="s">
        <v>371</v>
      </c>
      <c r="G57" t="s">
        <v>396</v>
      </c>
      <c r="H57">
        <v>2013</v>
      </c>
    </row>
    <row r="58" spans="1:12" x14ac:dyDescent="0.25">
      <c r="B58" t="s">
        <v>133</v>
      </c>
      <c r="C58" s="17" t="s">
        <v>860</v>
      </c>
      <c r="D58" s="17" t="s">
        <v>865</v>
      </c>
      <c r="E58" t="s">
        <v>139</v>
      </c>
      <c r="F58" t="s">
        <v>130</v>
      </c>
      <c r="G58" t="s">
        <v>396</v>
      </c>
      <c r="H58">
        <v>2014</v>
      </c>
    </row>
    <row r="59" spans="1:12" x14ac:dyDescent="0.25">
      <c r="A59" t="s">
        <v>293</v>
      </c>
      <c r="B59" t="s">
        <v>294</v>
      </c>
      <c r="C59" s="17" t="s">
        <v>862</v>
      </c>
      <c r="D59" s="17" t="s">
        <v>868</v>
      </c>
      <c r="E59" t="s">
        <v>295</v>
      </c>
      <c r="F59" t="s">
        <v>296</v>
      </c>
      <c r="G59" t="s">
        <v>396</v>
      </c>
      <c r="H59">
        <v>2014</v>
      </c>
    </row>
    <row r="60" spans="1:12" x14ac:dyDescent="0.25">
      <c r="A60" t="s">
        <v>185</v>
      </c>
      <c r="B60" t="s">
        <v>190</v>
      </c>
      <c r="C60" s="17" t="s">
        <v>862</v>
      </c>
      <c r="D60" s="17" t="s">
        <v>866</v>
      </c>
      <c r="E60" t="s">
        <v>186</v>
      </c>
      <c r="F60" t="s">
        <v>178</v>
      </c>
      <c r="G60" t="s">
        <v>396</v>
      </c>
      <c r="H60">
        <v>2016</v>
      </c>
    </row>
    <row r="61" spans="1:12" x14ac:dyDescent="0.25">
      <c r="A61" t="s">
        <v>567</v>
      </c>
      <c r="B61" t="s">
        <v>570</v>
      </c>
      <c r="C61" s="17" t="s">
        <v>862</v>
      </c>
      <c r="D61" s="17" t="s">
        <v>867</v>
      </c>
      <c r="E61" t="s">
        <v>568</v>
      </c>
      <c r="F61" t="s">
        <v>569</v>
      </c>
      <c r="G61" t="s">
        <v>396</v>
      </c>
      <c r="H61">
        <v>2016</v>
      </c>
    </row>
    <row r="62" spans="1:12" x14ac:dyDescent="0.25">
      <c r="A62" t="s">
        <v>274</v>
      </c>
      <c r="B62" t="s">
        <v>275</v>
      </c>
      <c r="C62" s="17" t="s">
        <v>178</v>
      </c>
      <c r="D62" s="17" t="s">
        <v>867</v>
      </c>
      <c r="E62" t="s">
        <v>276</v>
      </c>
      <c r="F62" t="s">
        <v>262</v>
      </c>
      <c r="G62" t="s">
        <v>396</v>
      </c>
      <c r="H62">
        <v>2017</v>
      </c>
    </row>
    <row r="63" spans="1:12" x14ac:dyDescent="0.25">
      <c r="A63" t="s">
        <v>674</v>
      </c>
      <c r="B63" t="s">
        <v>672</v>
      </c>
      <c r="C63" s="17" t="s">
        <v>862</v>
      </c>
      <c r="D63" s="17" t="s">
        <v>869</v>
      </c>
      <c r="E63" t="s">
        <v>673</v>
      </c>
      <c r="F63" t="s">
        <v>671</v>
      </c>
      <c r="G63" t="s">
        <v>396</v>
      </c>
      <c r="H63" s="6">
        <v>2017</v>
      </c>
    </row>
    <row r="64" spans="1:12" x14ac:dyDescent="0.25">
      <c r="A64" t="s">
        <v>549</v>
      </c>
      <c r="B64" t="s">
        <v>550</v>
      </c>
      <c r="C64" s="17" t="s">
        <v>178</v>
      </c>
      <c r="D64" s="17" t="s">
        <v>865</v>
      </c>
      <c r="E64" t="s">
        <v>548</v>
      </c>
      <c r="F64" t="s">
        <v>356</v>
      </c>
      <c r="G64" t="s">
        <v>396</v>
      </c>
      <c r="H64">
        <v>2017</v>
      </c>
    </row>
    <row r="65" spans="1:8" x14ac:dyDescent="0.25">
      <c r="A65" t="s">
        <v>563</v>
      </c>
      <c r="B65" t="s">
        <v>564</v>
      </c>
      <c r="C65" s="17" t="s">
        <v>861</v>
      </c>
      <c r="D65" s="17" t="s">
        <v>866</v>
      </c>
      <c r="E65" t="s">
        <v>565</v>
      </c>
      <c r="F65" t="s">
        <v>566</v>
      </c>
      <c r="G65" t="s">
        <v>396</v>
      </c>
      <c r="H65">
        <v>2017</v>
      </c>
    </row>
    <row r="66" spans="1:8" x14ac:dyDescent="0.25">
      <c r="B66" t="s">
        <v>166</v>
      </c>
      <c r="C66" s="17" t="s">
        <v>862</v>
      </c>
      <c r="D66" s="17" t="s">
        <v>866</v>
      </c>
      <c r="E66" t="s">
        <v>167</v>
      </c>
      <c r="F66" t="s">
        <v>152</v>
      </c>
      <c r="G66" t="s">
        <v>396</v>
      </c>
      <c r="H66">
        <v>2018</v>
      </c>
    </row>
    <row r="67" spans="1:8" x14ac:dyDescent="0.25">
      <c r="A67" t="s">
        <v>438</v>
      </c>
      <c r="B67" t="s">
        <v>440</v>
      </c>
      <c r="C67" s="17" t="s">
        <v>178</v>
      </c>
      <c r="D67" s="17" t="s">
        <v>868</v>
      </c>
      <c r="E67" t="s">
        <v>439</v>
      </c>
      <c r="F67" t="s">
        <v>299</v>
      </c>
      <c r="G67" t="s">
        <v>396</v>
      </c>
      <c r="H67">
        <v>2018</v>
      </c>
    </row>
    <row r="68" spans="1:8" x14ac:dyDescent="0.25">
      <c r="A68" t="s">
        <v>398</v>
      </c>
      <c r="B68" t="s">
        <v>400</v>
      </c>
      <c r="C68" s="17" t="s">
        <v>862</v>
      </c>
      <c r="D68" s="17" t="s">
        <v>867</v>
      </c>
      <c r="E68" t="s">
        <v>399</v>
      </c>
      <c r="F68" t="s">
        <v>334</v>
      </c>
      <c r="G68" t="s">
        <v>396</v>
      </c>
      <c r="H68">
        <v>2018</v>
      </c>
    </row>
    <row r="69" spans="1:8" x14ac:dyDescent="0.25">
      <c r="A69" t="s">
        <v>551</v>
      </c>
      <c r="B69" t="s">
        <v>554</v>
      </c>
      <c r="C69" s="17" t="s">
        <v>862</v>
      </c>
      <c r="D69" s="17" t="s">
        <v>865</v>
      </c>
      <c r="E69" t="s">
        <v>552</v>
      </c>
      <c r="F69" t="s">
        <v>356</v>
      </c>
      <c r="G69" t="s">
        <v>396</v>
      </c>
      <c r="H69">
        <v>2018</v>
      </c>
    </row>
    <row r="70" spans="1:8" x14ac:dyDescent="0.25">
      <c r="A70" t="s">
        <v>180</v>
      </c>
      <c r="B70" t="s">
        <v>182</v>
      </c>
      <c r="C70" s="17" t="s">
        <v>178</v>
      </c>
      <c r="D70" s="17" t="s">
        <v>866</v>
      </c>
      <c r="E70" t="s">
        <v>181</v>
      </c>
      <c r="F70" t="s">
        <v>178</v>
      </c>
      <c r="G70" t="s">
        <v>396</v>
      </c>
      <c r="H70">
        <v>2019</v>
      </c>
    </row>
    <row r="71" spans="1:8" x14ac:dyDescent="0.25">
      <c r="A71" t="s">
        <v>271</v>
      </c>
      <c r="B71" t="s">
        <v>272</v>
      </c>
      <c r="C71" s="17" t="s">
        <v>178</v>
      </c>
      <c r="D71" s="17" t="s">
        <v>867</v>
      </c>
      <c r="E71" t="s">
        <v>273</v>
      </c>
      <c r="F71" t="s">
        <v>262</v>
      </c>
      <c r="G71" t="s">
        <v>396</v>
      </c>
      <c r="H71">
        <v>2019</v>
      </c>
    </row>
    <row r="72" spans="1:8" x14ac:dyDescent="0.25">
      <c r="A72" t="s">
        <v>422</v>
      </c>
      <c r="B72" t="s">
        <v>423</v>
      </c>
      <c r="C72" s="17" t="s">
        <v>863</v>
      </c>
      <c r="D72" s="17" t="s">
        <v>869</v>
      </c>
      <c r="E72" t="s">
        <v>424</v>
      </c>
      <c r="F72" t="s">
        <v>425</v>
      </c>
      <c r="G72" t="s">
        <v>396</v>
      </c>
      <c r="H72">
        <v>2019</v>
      </c>
    </row>
    <row r="73" spans="1:8" x14ac:dyDescent="0.25">
      <c r="B73" t="s">
        <v>572</v>
      </c>
      <c r="C73" s="17" t="s">
        <v>861</v>
      </c>
      <c r="D73" s="17" t="s">
        <v>869</v>
      </c>
      <c r="E73" t="s">
        <v>573</v>
      </c>
      <c r="F73" t="s">
        <v>341</v>
      </c>
      <c r="G73" t="s">
        <v>396</v>
      </c>
      <c r="H73">
        <v>2019</v>
      </c>
    </row>
    <row r="74" spans="1:8" x14ac:dyDescent="0.25">
      <c r="B74" t="s">
        <v>166</v>
      </c>
      <c r="C74" s="17" t="s">
        <v>862</v>
      </c>
      <c r="D74" s="17" t="s">
        <v>866</v>
      </c>
      <c r="E74" t="s">
        <v>167</v>
      </c>
      <c r="F74" t="s">
        <v>152</v>
      </c>
      <c r="G74" t="s">
        <v>396</v>
      </c>
      <c r="H74">
        <v>2020</v>
      </c>
    </row>
    <row r="75" spans="1:8" x14ac:dyDescent="0.25">
      <c r="A75" t="s">
        <v>305</v>
      </c>
      <c r="B75" t="s">
        <v>307</v>
      </c>
      <c r="C75" s="17" t="s">
        <v>178</v>
      </c>
      <c r="D75" s="17" t="s">
        <v>868</v>
      </c>
      <c r="E75" t="s">
        <v>306</v>
      </c>
      <c r="F75" t="s">
        <v>299</v>
      </c>
      <c r="G75" t="s">
        <v>396</v>
      </c>
      <c r="H75">
        <v>2020</v>
      </c>
    </row>
    <row r="76" spans="1:8" x14ac:dyDescent="0.25">
      <c r="A76" t="s">
        <v>648</v>
      </c>
      <c r="B76" t="s">
        <v>649</v>
      </c>
      <c r="C76" s="17" t="s">
        <v>178</v>
      </c>
      <c r="D76" s="17" t="s">
        <v>867</v>
      </c>
      <c r="E76" t="s">
        <v>496</v>
      </c>
      <c r="F76" t="s">
        <v>630</v>
      </c>
      <c r="G76" t="s">
        <v>396</v>
      </c>
      <c r="H76">
        <v>2020</v>
      </c>
    </row>
    <row r="77" spans="1:8" x14ac:dyDescent="0.25">
      <c r="A77" t="s">
        <v>92</v>
      </c>
      <c r="B77" t="s">
        <v>93</v>
      </c>
      <c r="C77" s="17" t="s">
        <v>860</v>
      </c>
      <c r="D77" s="17" t="s">
        <v>870</v>
      </c>
      <c r="E77" t="s">
        <v>94</v>
      </c>
      <c r="F77" t="s">
        <v>48</v>
      </c>
      <c r="G77" t="s">
        <v>667</v>
      </c>
      <c r="H77">
        <v>2016</v>
      </c>
    </row>
    <row r="78" spans="1:8" x14ac:dyDescent="0.25">
      <c r="A78" t="s">
        <v>57</v>
      </c>
      <c r="B78" t="s">
        <v>58</v>
      </c>
      <c r="C78" s="17" t="s">
        <v>861</v>
      </c>
      <c r="D78" s="17" t="s">
        <v>870</v>
      </c>
      <c r="E78" t="s">
        <v>60</v>
      </c>
      <c r="F78" t="s">
        <v>48</v>
      </c>
      <c r="G78" t="s">
        <v>394</v>
      </c>
      <c r="H78">
        <v>2008</v>
      </c>
    </row>
    <row r="79" spans="1:8" x14ac:dyDescent="0.25">
      <c r="A79" t="s">
        <v>132</v>
      </c>
      <c r="B79" t="s">
        <v>133</v>
      </c>
      <c r="C79" s="17" t="s">
        <v>860</v>
      </c>
      <c r="D79" s="17" t="s">
        <v>865</v>
      </c>
      <c r="E79" t="s">
        <v>139</v>
      </c>
      <c r="F79" t="s">
        <v>130</v>
      </c>
      <c r="G79" t="s">
        <v>394</v>
      </c>
      <c r="H79">
        <v>2008</v>
      </c>
    </row>
    <row r="80" spans="1:8" x14ac:dyDescent="0.25">
      <c r="A80" t="s">
        <v>53</v>
      </c>
      <c r="B80" t="s">
        <v>55</v>
      </c>
      <c r="C80" s="17" t="s">
        <v>862</v>
      </c>
      <c r="D80" s="17" t="s">
        <v>870</v>
      </c>
      <c r="E80" t="s">
        <v>54</v>
      </c>
      <c r="F80" t="s">
        <v>48</v>
      </c>
      <c r="G80" t="s">
        <v>394</v>
      </c>
      <c r="H80">
        <v>2009</v>
      </c>
    </row>
    <row r="81" spans="1:12" x14ac:dyDescent="0.25">
      <c r="A81" t="s">
        <v>762</v>
      </c>
      <c r="B81" t="s">
        <v>162</v>
      </c>
      <c r="C81" s="17" t="s">
        <v>178</v>
      </c>
      <c r="D81" s="17" t="s">
        <v>866</v>
      </c>
      <c r="E81" t="s">
        <v>163</v>
      </c>
      <c r="F81" t="s">
        <v>152</v>
      </c>
      <c r="G81" t="s">
        <v>394</v>
      </c>
      <c r="H81">
        <v>2012</v>
      </c>
    </row>
    <row r="82" spans="1:12" x14ac:dyDescent="0.25">
      <c r="B82" t="s">
        <v>269</v>
      </c>
      <c r="C82" s="17" t="s">
        <v>863</v>
      </c>
      <c r="D82" s="17" t="s">
        <v>867</v>
      </c>
      <c r="E82" t="s">
        <v>270</v>
      </c>
      <c r="F82" t="s">
        <v>262</v>
      </c>
      <c r="G82" t="s">
        <v>394</v>
      </c>
      <c r="H82">
        <v>2014</v>
      </c>
    </row>
    <row r="83" spans="1:12" x14ac:dyDescent="0.25">
      <c r="B83" t="s">
        <v>162</v>
      </c>
      <c r="C83" s="17" t="s">
        <v>178</v>
      </c>
      <c r="D83" s="17" t="s">
        <v>866</v>
      </c>
      <c r="E83" t="s">
        <v>163</v>
      </c>
      <c r="F83" t="s">
        <v>152</v>
      </c>
      <c r="G83" t="s">
        <v>394</v>
      </c>
      <c r="H83">
        <v>2015</v>
      </c>
    </row>
    <row r="84" spans="1:12" x14ac:dyDescent="0.25">
      <c r="B84" t="s">
        <v>269</v>
      </c>
      <c r="C84" s="17" t="s">
        <v>863</v>
      </c>
      <c r="D84" s="17" t="s">
        <v>867</v>
      </c>
      <c r="E84" t="s">
        <v>270</v>
      </c>
      <c r="F84" t="s">
        <v>262</v>
      </c>
      <c r="G84" t="s">
        <v>394</v>
      </c>
      <c r="H84">
        <v>2015</v>
      </c>
    </row>
    <row r="85" spans="1:12" x14ac:dyDescent="0.25">
      <c r="A85" t="s">
        <v>110</v>
      </c>
      <c r="B85" t="s">
        <v>114</v>
      </c>
      <c r="C85" s="17" t="s">
        <v>178</v>
      </c>
      <c r="D85" s="17" t="s">
        <v>870</v>
      </c>
      <c r="E85" t="s">
        <v>115</v>
      </c>
      <c r="F85" t="s">
        <v>48</v>
      </c>
      <c r="G85" t="s">
        <v>394</v>
      </c>
      <c r="H85">
        <v>2017</v>
      </c>
    </row>
    <row r="86" spans="1:12" x14ac:dyDescent="0.25">
      <c r="A86" t="s">
        <v>69</v>
      </c>
      <c r="B86" t="s">
        <v>70</v>
      </c>
      <c r="C86" s="17" t="s">
        <v>862</v>
      </c>
      <c r="D86" s="17" t="s">
        <v>870</v>
      </c>
      <c r="E86" t="s">
        <v>71</v>
      </c>
      <c r="F86" t="s">
        <v>48</v>
      </c>
      <c r="G86" t="s">
        <v>394</v>
      </c>
      <c r="H86">
        <v>2017</v>
      </c>
    </row>
    <row r="87" spans="1:12" x14ac:dyDescent="0.25">
      <c r="A87" t="s">
        <v>111</v>
      </c>
      <c r="B87" t="s">
        <v>112</v>
      </c>
      <c r="C87" s="17" t="s">
        <v>178</v>
      </c>
      <c r="D87" s="17" t="s">
        <v>870</v>
      </c>
      <c r="E87" t="s">
        <v>101</v>
      </c>
      <c r="F87" t="s">
        <v>48</v>
      </c>
      <c r="G87" t="s">
        <v>394</v>
      </c>
      <c r="H87">
        <v>2017</v>
      </c>
    </row>
    <row r="88" spans="1:12" x14ac:dyDescent="0.25">
      <c r="A88" t="s">
        <v>85</v>
      </c>
      <c r="B88" t="s">
        <v>84</v>
      </c>
      <c r="C88" s="17" t="s">
        <v>863</v>
      </c>
      <c r="D88" s="17" t="s">
        <v>870</v>
      </c>
      <c r="E88" t="s">
        <v>86</v>
      </c>
      <c r="F88" t="s">
        <v>48</v>
      </c>
      <c r="G88" t="s">
        <v>394</v>
      </c>
      <c r="H88">
        <v>2017</v>
      </c>
    </row>
    <row r="89" spans="1:12" x14ac:dyDescent="0.25">
      <c r="B89" t="s">
        <v>162</v>
      </c>
      <c r="C89" s="17" t="s">
        <v>178</v>
      </c>
      <c r="D89" s="17" t="s">
        <v>866</v>
      </c>
      <c r="E89" t="s">
        <v>163</v>
      </c>
      <c r="F89" t="s">
        <v>152</v>
      </c>
      <c r="G89" t="s">
        <v>394</v>
      </c>
      <c r="H89">
        <v>2017</v>
      </c>
    </row>
    <row r="90" spans="1:12" s="29" customFormat="1" x14ac:dyDescent="0.25">
      <c r="B90" s="29" t="s">
        <v>67</v>
      </c>
      <c r="C90" s="30" t="s">
        <v>863</v>
      </c>
      <c r="D90" s="30" t="s">
        <v>870</v>
      </c>
      <c r="E90" s="29" t="s">
        <v>66</v>
      </c>
      <c r="F90" s="29" t="s">
        <v>48</v>
      </c>
      <c r="G90" s="29" t="s">
        <v>767</v>
      </c>
      <c r="H90" s="29">
        <v>2013</v>
      </c>
    </row>
    <row r="91" spans="1:12" x14ac:dyDescent="0.25">
      <c r="A91" t="s">
        <v>291</v>
      </c>
      <c r="B91" t="s">
        <v>288</v>
      </c>
      <c r="C91" s="17" t="s">
        <v>863</v>
      </c>
      <c r="D91" s="17" t="s">
        <v>869</v>
      </c>
      <c r="E91" t="s">
        <v>525</v>
      </c>
      <c r="F91" t="s">
        <v>341</v>
      </c>
      <c r="G91" t="s">
        <v>767</v>
      </c>
      <c r="H91">
        <v>2016</v>
      </c>
    </row>
    <row r="92" spans="1:12" x14ac:dyDescent="0.25">
      <c r="A92" t="s">
        <v>120</v>
      </c>
      <c r="B92" t="s">
        <v>117</v>
      </c>
      <c r="C92" s="17" t="s">
        <v>178</v>
      </c>
      <c r="D92" s="17" t="s">
        <v>870</v>
      </c>
      <c r="E92" t="s">
        <v>116</v>
      </c>
      <c r="F92" t="s">
        <v>48</v>
      </c>
      <c r="G92" t="s">
        <v>767</v>
      </c>
      <c r="H92">
        <v>2019</v>
      </c>
      <c r="K92" t="s">
        <v>877</v>
      </c>
      <c r="L92">
        <v>3</v>
      </c>
    </row>
    <row r="93" spans="1:12" x14ac:dyDescent="0.25">
      <c r="B93" t="s">
        <v>98</v>
      </c>
      <c r="C93" s="17" t="s">
        <v>860</v>
      </c>
      <c r="D93" s="17" t="s">
        <v>870</v>
      </c>
      <c r="E93" t="s">
        <v>96</v>
      </c>
      <c r="F93" t="s">
        <v>48</v>
      </c>
      <c r="G93" t="s">
        <v>30</v>
      </c>
      <c r="H93">
        <v>2001</v>
      </c>
      <c r="K93">
        <v>2007</v>
      </c>
      <c r="L93">
        <v>1</v>
      </c>
    </row>
    <row r="94" spans="1:12" x14ac:dyDescent="0.25">
      <c r="B94" t="s">
        <v>67</v>
      </c>
      <c r="C94" s="17" t="s">
        <v>863</v>
      </c>
      <c r="D94" s="17" t="s">
        <v>870</v>
      </c>
      <c r="E94" t="s">
        <v>66</v>
      </c>
      <c r="F94" t="s">
        <v>48</v>
      </c>
      <c r="G94" t="s">
        <v>30</v>
      </c>
      <c r="H94">
        <v>2005</v>
      </c>
      <c r="K94">
        <v>2008</v>
      </c>
      <c r="L94">
        <v>1</v>
      </c>
    </row>
    <row r="95" spans="1:12" x14ac:dyDescent="0.25">
      <c r="A95" t="s">
        <v>509</v>
      </c>
      <c r="B95" t="s">
        <v>464</v>
      </c>
      <c r="C95" s="17" t="s">
        <v>178</v>
      </c>
      <c r="D95" s="17" t="s">
        <v>868</v>
      </c>
      <c r="E95" t="s">
        <v>463</v>
      </c>
      <c r="F95" t="s">
        <v>462</v>
      </c>
      <c r="G95" t="s">
        <v>30</v>
      </c>
      <c r="H95">
        <v>2006</v>
      </c>
      <c r="K95">
        <v>2009</v>
      </c>
      <c r="L95">
        <v>2</v>
      </c>
    </row>
    <row r="96" spans="1:12" x14ac:dyDescent="0.25">
      <c r="A96" t="s">
        <v>97</v>
      </c>
      <c r="B96" t="s">
        <v>98</v>
      </c>
      <c r="C96" s="17" t="s">
        <v>860</v>
      </c>
      <c r="D96" s="17" t="s">
        <v>870</v>
      </c>
      <c r="E96" t="s">
        <v>96</v>
      </c>
      <c r="F96" t="s">
        <v>48</v>
      </c>
      <c r="G96" t="s">
        <v>30</v>
      </c>
      <c r="H96">
        <v>2007</v>
      </c>
      <c r="K96">
        <v>2010</v>
      </c>
      <c r="L96">
        <v>6</v>
      </c>
    </row>
    <row r="97" spans="1:12" x14ac:dyDescent="0.25">
      <c r="A97" t="s">
        <v>59</v>
      </c>
      <c r="B97" t="s">
        <v>50</v>
      </c>
      <c r="C97" s="17" t="s">
        <v>863</v>
      </c>
      <c r="D97" s="17" t="s">
        <v>870</v>
      </c>
      <c r="E97" t="s">
        <v>49</v>
      </c>
      <c r="F97" t="s">
        <v>48</v>
      </c>
      <c r="G97" t="s">
        <v>30</v>
      </c>
      <c r="H97">
        <v>2008</v>
      </c>
      <c r="K97">
        <v>2011</v>
      </c>
      <c r="L97">
        <v>8</v>
      </c>
    </row>
    <row r="98" spans="1:12" x14ac:dyDescent="0.25">
      <c r="A98" t="s">
        <v>668</v>
      </c>
      <c r="B98" t="s">
        <v>669</v>
      </c>
      <c r="C98" s="17" t="s">
        <v>862</v>
      </c>
      <c r="D98" s="17" t="s">
        <v>869</v>
      </c>
      <c r="E98" t="s">
        <v>670</v>
      </c>
      <c r="F98" t="s">
        <v>671</v>
      </c>
      <c r="G98" t="s">
        <v>30</v>
      </c>
      <c r="H98" s="3">
        <v>2009</v>
      </c>
      <c r="K98">
        <v>2012</v>
      </c>
      <c r="L98">
        <v>16</v>
      </c>
    </row>
    <row r="99" spans="1:12" x14ac:dyDescent="0.25">
      <c r="A99" t="s">
        <v>510</v>
      </c>
      <c r="B99" t="s">
        <v>343</v>
      </c>
      <c r="C99" s="17" t="s">
        <v>863</v>
      </c>
      <c r="D99" s="17" t="s">
        <v>871</v>
      </c>
      <c r="E99" t="s">
        <v>472</v>
      </c>
      <c r="F99" t="s">
        <v>471</v>
      </c>
      <c r="G99" t="s">
        <v>30</v>
      </c>
      <c r="H99">
        <v>2009</v>
      </c>
      <c r="K99">
        <v>2013</v>
      </c>
      <c r="L99">
        <v>3</v>
      </c>
    </row>
    <row r="100" spans="1:12" x14ac:dyDescent="0.25">
      <c r="A100" t="s">
        <v>104</v>
      </c>
      <c r="B100" t="s">
        <v>102</v>
      </c>
      <c r="C100" s="17" t="s">
        <v>863</v>
      </c>
      <c r="D100" s="17" t="s">
        <v>870</v>
      </c>
      <c r="E100" t="s">
        <v>101</v>
      </c>
      <c r="F100" t="s">
        <v>48</v>
      </c>
      <c r="G100" t="s">
        <v>30</v>
      </c>
      <c r="H100">
        <v>2010</v>
      </c>
      <c r="K100">
        <v>2014</v>
      </c>
      <c r="L100">
        <v>6</v>
      </c>
    </row>
    <row r="101" spans="1:12" x14ac:dyDescent="0.25">
      <c r="A101" t="s">
        <v>501</v>
      </c>
      <c r="B101" t="s">
        <v>502</v>
      </c>
      <c r="C101" s="17" t="s">
        <v>860</v>
      </c>
      <c r="D101" s="17" t="s">
        <v>868</v>
      </c>
      <c r="E101" t="s">
        <v>503</v>
      </c>
      <c r="F101" t="s">
        <v>504</v>
      </c>
      <c r="G101" t="s">
        <v>30</v>
      </c>
      <c r="H101">
        <v>2010</v>
      </c>
      <c r="K101">
        <v>2015</v>
      </c>
      <c r="L101">
        <v>4</v>
      </c>
    </row>
    <row r="102" spans="1:12" x14ac:dyDescent="0.25">
      <c r="B102" t="s">
        <v>343</v>
      </c>
      <c r="C102" s="17" t="s">
        <v>863</v>
      </c>
      <c r="D102" s="17" t="s">
        <v>871</v>
      </c>
      <c r="E102" t="s">
        <v>472</v>
      </c>
      <c r="F102" t="s">
        <v>471</v>
      </c>
      <c r="G102" t="s">
        <v>30</v>
      </c>
      <c r="H102">
        <v>2010</v>
      </c>
      <c r="K102">
        <v>2016</v>
      </c>
      <c r="L102">
        <v>1</v>
      </c>
    </row>
    <row r="103" spans="1:12" x14ac:dyDescent="0.25">
      <c r="A103" t="s">
        <v>789</v>
      </c>
      <c r="B103" t="s">
        <v>486</v>
      </c>
      <c r="C103" s="17" t="s">
        <v>861</v>
      </c>
      <c r="D103" s="17" t="s">
        <v>868</v>
      </c>
      <c r="E103" t="s">
        <v>487</v>
      </c>
      <c r="F103" t="s">
        <v>344</v>
      </c>
      <c r="G103" t="s">
        <v>30</v>
      </c>
      <c r="H103">
        <v>2010</v>
      </c>
      <c r="K103">
        <v>2017</v>
      </c>
      <c r="L103">
        <v>2</v>
      </c>
    </row>
    <row r="104" spans="1:12" x14ac:dyDescent="0.25">
      <c r="A104" t="s">
        <v>547</v>
      </c>
      <c r="B104" t="s">
        <v>545</v>
      </c>
      <c r="C104" s="17" t="s">
        <v>862</v>
      </c>
      <c r="D104" s="17" t="s">
        <v>865</v>
      </c>
      <c r="E104" t="s">
        <v>546</v>
      </c>
      <c r="F104" t="s">
        <v>356</v>
      </c>
      <c r="G104" t="s">
        <v>30</v>
      </c>
      <c r="H104">
        <v>2010</v>
      </c>
      <c r="K104">
        <v>2018</v>
      </c>
      <c r="L104">
        <v>4</v>
      </c>
    </row>
    <row r="105" spans="1:12" x14ac:dyDescent="0.25">
      <c r="A105" t="s">
        <v>638</v>
      </c>
      <c r="B105" t="s">
        <v>639</v>
      </c>
      <c r="C105" s="17" t="s">
        <v>862</v>
      </c>
      <c r="D105" s="17" t="s">
        <v>867</v>
      </c>
      <c r="E105" t="s">
        <v>640</v>
      </c>
      <c r="F105" t="s">
        <v>630</v>
      </c>
      <c r="G105" t="s">
        <v>30</v>
      </c>
      <c r="H105">
        <v>2010</v>
      </c>
      <c r="K105">
        <v>2019</v>
      </c>
      <c r="L105">
        <v>2</v>
      </c>
    </row>
    <row r="106" spans="1:12" x14ac:dyDescent="0.25">
      <c r="A106" t="s">
        <v>187</v>
      </c>
      <c r="B106" t="s">
        <v>183</v>
      </c>
      <c r="C106" s="17" t="s">
        <v>178</v>
      </c>
      <c r="D106" s="17" t="s">
        <v>866</v>
      </c>
      <c r="E106" t="s">
        <v>184</v>
      </c>
      <c r="F106" t="s">
        <v>178</v>
      </c>
      <c r="G106" t="s">
        <v>30</v>
      </c>
      <c r="H106">
        <v>2011</v>
      </c>
    </row>
    <row r="107" spans="1:12" x14ac:dyDescent="0.25">
      <c r="A107" t="s">
        <v>328</v>
      </c>
      <c r="B107" t="s">
        <v>329</v>
      </c>
      <c r="C107" s="17" t="s">
        <v>178</v>
      </c>
      <c r="D107" s="17" t="s">
        <v>868</v>
      </c>
      <c r="E107" t="s">
        <v>330</v>
      </c>
      <c r="F107" t="s">
        <v>296</v>
      </c>
      <c r="G107" t="s">
        <v>30</v>
      </c>
      <c r="H107">
        <v>2011</v>
      </c>
    </row>
    <row r="108" spans="1:12" x14ac:dyDescent="0.25">
      <c r="A108" t="s">
        <v>324</v>
      </c>
      <c r="B108" t="s">
        <v>325</v>
      </c>
      <c r="C108" s="17" t="s">
        <v>178</v>
      </c>
      <c r="D108" s="17" t="s">
        <v>868</v>
      </c>
      <c r="E108" t="s">
        <v>326</v>
      </c>
      <c r="F108" t="s">
        <v>296</v>
      </c>
      <c r="G108" t="s">
        <v>30</v>
      </c>
      <c r="H108">
        <v>2011</v>
      </c>
    </row>
    <row r="109" spans="1:12" x14ac:dyDescent="0.25">
      <c r="A109" t="s">
        <v>315</v>
      </c>
      <c r="B109" t="s">
        <v>316</v>
      </c>
      <c r="C109" s="17" t="s">
        <v>860</v>
      </c>
      <c r="D109" s="17" t="s">
        <v>868</v>
      </c>
      <c r="E109" t="s">
        <v>317</v>
      </c>
      <c r="F109" t="s">
        <v>296</v>
      </c>
      <c r="G109" t="s">
        <v>30</v>
      </c>
      <c r="H109">
        <v>2011</v>
      </c>
    </row>
    <row r="110" spans="1:12" x14ac:dyDescent="0.25">
      <c r="A110" t="s">
        <v>384</v>
      </c>
      <c r="B110" t="s">
        <v>332</v>
      </c>
      <c r="C110" s="17" t="s">
        <v>178</v>
      </c>
      <c r="D110" s="17" t="s">
        <v>867</v>
      </c>
      <c r="E110" t="s">
        <v>333</v>
      </c>
      <c r="F110" t="s">
        <v>334</v>
      </c>
      <c r="G110" t="s">
        <v>30</v>
      </c>
      <c r="H110">
        <v>2011</v>
      </c>
    </row>
    <row r="111" spans="1:12" x14ac:dyDescent="0.25">
      <c r="B111" t="s">
        <v>343</v>
      </c>
      <c r="C111" s="17" t="s">
        <v>863</v>
      </c>
      <c r="D111" s="17" t="s">
        <v>871</v>
      </c>
      <c r="E111" t="s">
        <v>472</v>
      </c>
      <c r="F111" t="s">
        <v>471</v>
      </c>
      <c r="G111" t="s">
        <v>30</v>
      </c>
      <c r="H111">
        <v>2011</v>
      </c>
    </row>
    <row r="112" spans="1:12" x14ac:dyDescent="0.25">
      <c r="A112" t="s">
        <v>479</v>
      </c>
      <c r="B112" t="s">
        <v>478</v>
      </c>
      <c r="C112" s="17" t="s">
        <v>178</v>
      </c>
      <c r="D112" s="17" t="s">
        <v>871</v>
      </c>
      <c r="E112" t="s">
        <v>477</v>
      </c>
      <c r="F112" t="s">
        <v>471</v>
      </c>
      <c r="G112" t="s">
        <v>30</v>
      </c>
      <c r="H112">
        <v>2011</v>
      </c>
    </row>
    <row r="113" spans="1:15" x14ac:dyDescent="0.25">
      <c r="B113" t="s">
        <v>369</v>
      </c>
      <c r="C113" s="17" t="s">
        <v>861</v>
      </c>
      <c r="D113" s="17" t="s">
        <v>868</v>
      </c>
      <c r="E113" t="s">
        <v>370</v>
      </c>
      <c r="F113" t="s">
        <v>371</v>
      </c>
      <c r="G113" t="s">
        <v>30</v>
      </c>
      <c r="H113">
        <v>2011</v>
      </c>
    </row>
    <row r="114" spans="1:15" x14ac:dyDescent="0.25">
      <c r="A114" t="s">
        <v>28</v>
      </c>
      <c r="B114" t="s">
        <v>29</v>
      </c>
      <c r="C114" s="17" t="s">
        <v>860</v>
      </c>
      <c r="D114" s="17" t="s">
        <v>870</v>
      </c>
      <c r="E114" t="s">
        <v>36</v>
      </c>
      <c r="F114" t="s">
        <v>25</v>
      </c>
      <c r="G114" t="s">
        <v>30</v>
      </c>
      <c r="H114">
        <v>2012</v>
      </c>
    </row>
    <row r="115" spans="1:15" x14ac:dyDescent="0.25">
      <c r="A115" t="s">
        <v>105</v>
      </c>
      <c r="B115" t="s">
        <v>106</v>
      </c>
      <c r="C115" s="17" t="s">
        <v>178</v>
      </c>
      <c r="D115" s="17" t="s">
        <v>870</v>
      </c>
      <c r="E115" t="s">
        <v>107</v>
      </c>
      <c r="F115" t="s">
        <v>48</v>
      </c>
      <c r="G115" t="s">
        <v>30</v>
      </c>
      <c r="H115">
        <v>2012</v>
      </c>
    </row>
    <row r="116" spans="1:15" x14ac:dyDescent="0.25">
      <c r="A116" t="s">
        <v>153</v>
      </c>
      <c r="B116" t="s">
        <v>155</v>
      </c>
      <c r="C116" s="17" t="s">
        <v>178</v>
      </c>
      <c r="D116" s="17" t="s">
        <v>866</v>
      </c>
      <c r="E116" t="s">
        <v>154</v>
      </c>
      <c r="F116" t="s">
        <v>152</v>
      </c>
      <c r="G116" t="s">
        <v>30</v>
      </c>
      <c r="H116">
        <v>2012</v>
      </c>
    </row>
    <row r="117" spans="1:15" x14ac:dyDescent="0.25">
      <c r="A117" t="s">
        <v>156</v>
      </c>
      <c r="B117" t="s">
        <v>157</v>
      </c>
      <c r="C117" s="17" t="s">
        <v>862</v>
      </c>
      <c r="D117" s="17" t="s">
        <v>866</v>
      </c>
      <c r="E117" t="s">
        <v>158</v>
      </c>
      <c r="F117" t="s">
        <v>152</v>
      </c>
      <c r="G117" t="s">
        <v>30</v>
      </c>
      <c r="H117">
        <v>2012</v>
      </c>
    </row>
    <row r="118" spans="1:15" x14ac:dyDescent="0.25">
      <c r="A118" t="s">
        <v>165</v>
      </c>
      <c r="B118" t="s">
        <v>166</v>
      </c>
      <c r="C118" s="17" t="s">
        <v>862</v>
      </c>
      <c r="D118" s="17" t="s">
        <v>866</v>
      </c>
      <c r="E118" t="s">
        <v>167</v>
      </c>
      <c r="F118" t="s">
        <v>152</v>
      </c>
      <c r="G118" t="s">
        <v>30</v>
      </c>
      <c r="H118">
        <v>2012</v>
      </c>
    </row>
    <row r="119" spans="1:15" x14ac:dyDescent="0.25">
      <c r="A119" t="s">
        <v>209</v>
      </c>
      <c r="B119" t="s">
        <v>210</v>
      </c>
      <c r="C119" s="17" t="s">
        <v>861</v>
      </c>
      <c r="D119" s="17" t="s">
        <v>870</v>
      </c>
      <c r="E119" t="s">
        <v>211</v>
      </c>
      <c r="F119" t="s">
        <v>198</v>
      </c>
      <c r="G119" t="s">
        <v>30</v>
      </c>
      <c r="H119">
        <v>2012</v>
      </c>
    </row>
    <row r="120" spans="1:15" x14ac:dyDescent="0.25">
      <c r="A120" t="s">
        <v>206</v>
      </c>
      <c r="B120" t="s">
        <v>208</v>
      </c>
      <c r="C120" s="17" t="s">
        <v>862</v>
      </c>
      <c r="D120" s="17" t="s">
        <v>870</v>
      </c>
      <c r="E120" t="s">
        <v>207</v>
      </c>
      <c r="F120" t="s">
        <v>198</v>
      </c>
      <c r="G120" t="s">
        <v>30</v>
      </c>
      <c r="H120">
        <v>2012</v>
      </c>
    </row>
    <row r="121" spans="1:15" x14ac:dyDescent="0.25">
      <c r="A121" t="s">
        <v>216</v>
      </c>
      <c r="B121" t="s">
        <v>215</v>
      </c>
      <c r="C121" s="17" t="s">
        <v>862</v>
      </c>
      <c r="D121" s="17" t="s">
        <v>870</v>
      </c>
      <c r="E121" t="s">
        <v>217</v>
      </c>
      <c r="F121" t="s">
        <v>198</v>
      </c>
      <c r="G121" t="s">
        <v>30</v>
      </c>
      <c r="H121">
        <v>2012</v>
      </c>
    </row>
    <row r="122" spans="1:15" x14ac:dyDescent="0.25">
      <c r="A122" t="s">
        <v>203</v>
      </c>
      <c r="B122" t="s">
        <v>202</v>
      </c>
      <c r="C122" s="17" t="s">
        <v>863</v>
      </c>
      <c r="D122" s="17" t="s">
        <v>870</v>
      </c>
      <c r="E122" t="s">
        <v>201</v>
      </c>
      <c r="F122" t="s">
        <v>198</v>
      </c>
      <c r="G122" t="s">
        <v>30</v>
      </c>
      <c r="H122">
        <v>2012</v>
      </c>
    </row>
    <row r="123" spans="1:15" x14ac:dyDescent="0.25">
      <c r="B123" t="s">
        <v>202</v>
      </c>
      <c r="C123" s="17" t="s">
        <v>863</v>
      </c>
      <c r="D123" s="17" t="s">
        <v>870</v>
      </c>
      <c r="E123" t="s">
        <v>201</v>
      </c>
      <c r="F123" t="s">
        <v>198</v>
      </c>
      <c r="G123" t="s">
        <v>30</v>
      </c>
      <c r="H123">
        <v>2012</v>
      </c>
    </row>
    <row r="124" spans="1:15" x14ac:dyDescent="0.25">
      <c r="A124" t="s">
        <v>506</v>
      </c>
      <c r="B124" t="s">
        <v>507</v>
      </c>
      <c r="C124" s="17" t="s">
        <v>178</v>
      </c>
      <c r="D124" s="17" t="s">
        <v>865</v>
      </c>
      <c r="E124" t="s">
        <v>505</v>
      </c>
      <c r="F124" t="s">
        <v>230</v>
      </c>
      <c r="G124" t="s">
        <v>30</v>
      </c>
      <c r="H124">
        <v>2012</v>
      </c>
    </row>
    <row r="125" spans="1:15" s="10" customFormat="1" x14ac:dyDescent="0.25">
      <c r="A125" t="s">
        <v>432</v>
      </c>
      <c r="B125" t="s">
        <v>433</v>
      </c>
      <c r="C125" s="17" t="s">
        <v>178</v>
      </c>
      <c r="D125" s="17" t="s">
        <v>869</v>
      </c>
      <c r="E125" t="s">
        <v>430</v>
      </c>
      <c r="F125" t="s">
        <v>425</v>
      </c>
      <c r="G125" t="s">
        <v>30</v>
      </c>
      <c r="H125">
        <v>2012</v>
      </c>
      <c r="I125"/>
      <c r="J125"/>
      <c r="K125"/>
      <c r="L125"/>
      <c r="M125"/>
      <c r="N125"/>
      <c r="O125"/>
    </row>
    <row r="126" spans="1:15" x14ac:dyDescent="0.25">
      <c r="B126" t="s">
        <v>502</v>
      </c>
      <c r="C126" s="17" t="s">
        <v>860</v>
      </c>
      <c r="D126" s="17" t="s">
        <v>868</v>
      </c>
      <c r="E126" t="s">
        <v>503</v>
      </c>
      <c r="F126" t="s">
        <v>504</v>
      </c>
      <c r="G126" t="s">
        <v>30</v>
      </c>
      <c r="H126" s="4">
        <v>2012</v>
      </c>
    </row>
    <row r="127" spans="1:15" x14ac:dyDescent="0.25">
      <c r="B127" t="s">
        <v>460</v>
      </c>
      <c r="C127" s="17" t="s">
        <v>860</v>
      </c>
      <c r="D127" s="17" t="s">
        <v>868</v>
      </c>
      <c r="E127" t="s">
        <v>461</v>
      </c>
      <c r="F127" t="s">
        <v>462</v>
      </c>
      <c r="G127" t="s">
        <v>30</v>
      </c>
      <c r="H127">
        <v>2012</v>
      </c>
    </row>
    <row r="128" spans="1:15" x14ac:dyDescent="0.25">
      <c r="A128" t="s">
        <v>637</v>
      </c>
      <c r="B128" t="s">
        <v>635</v>
      </c>
      <c r="C128" s="17" t="s">
        <v>862</v>
      </c>
      <c r="D128" s="17" t="s">
        <v>865</v>
      </c>
      <c r="E128" t="s">
        <v>636</v>
      </c>
      <c r="F128" t="s">
        <v>498</v>
      </c>
      <c r="G128" t="s">
        <v>30</v>
      </c>
      <c r="H128">
        <v>2012</v>
      </c>
    </row>
    <row r="129" spans="1:8" x14ac:dyDescent="0.25">
      <c r="A129" t="s">
        <v>233</v>
      </c>
      <c r="B129" t="s">
        <v>234</v>
      </c>
      <c r="C129" s="17" t="s">
        <v>860</v>
      </c>
      <c r="D129" s="17" t="s">
        <v>867</v>
      </c>
      <c r="E129" t="s">
        <v>235</v>
      </c>
      <c r="F129" t="s">
        <v>236</v>
      </c>
      <c r="G129" t="s">
        <v>30</v>
      </c>
      <c r="H129">
        <v>2013</v>
      </c>
    </row>
    <row r="130" spans="1:8" x14ac:dyDescent="0.25">
      <c r="A130" s="10" t="s">
        <v>790</v>
      </c>
      <c r="B130" s="10" t="s">
        <v>763</v>
      </c>
      <c r="C130" s="25" t="s">
        <v>861</v>
      </c>
      <c r="D130" s="17" t="s">
        <v>868</v>
      </c>
      <c r="E130" s="10" t="s">
        <v>764</v>
      </c>
      <c r="F130" s="10" t="s">
        <v>344</v>
      </c>
      <c r="G130" s="10" t="s">
        <v>30</v>
      </c>
      <c r="H130" s="10">
        <v>2013</v>
      </c>
    </row>
    <row r="131" spans="1:8" x14ac:dyDescent="0.25">
      <c r="B131" t="s">
        <v>639</v>
      </c>
      <c r="C131" s="17" t="s">
        <v>862</v>
      </c>
      <c r="D131" s="17" t="s">
        <v>867</v>
      </c>
      <c r="E131" t="s">
        <v>640</v>
      </c>
      <c r="F131" t="s">
        <v>630</v>
      </c>
      <c r="G131" t="s">
        <v>30</v>
      </c>
      <c r="H131">
        <v>2013</v>
      </c>
    </row>
    <row r="132" spans="1:8" x14ac:dyDescent="0.25">
      <c r="B132" t="s">
        <v>93</v>
      </c>
      <c r="C132" s="17" t="s">
        <v>860</v>
      </c>
      <c r="D132" s="17" t="s">
        <v>870</v>
      </c>
      <c r="E132" t="s">
        <v>94</v>
      </c>
      <c r="F132" t="s">
        <v>48</v>
      </c>
      <c r="G132" t="s">
        <v>30</v>
      </c>
      <c r="H132">
        <v>2014</v>
      </c>
    </row>
    <row r="133" spans="1:8" x14ac:dyDescent="0.25">
      <c r="B133" t="s">
        <v>133</v>
      </c>
      <c r="C133" s="17" t="s">
        <v>860</v>
      </c>
      <c r="D133" s="17" t="s">
        <v>865</v>
      </c>
      <c r="E133" t="s">
        <v>139</v>
      </c>
      <c r="F133" t="s">
        <v>130</v>
      </c>
      <c r="G133" t="s">
        <v>30</v>
      </c>
      <c r="H133">
        <v>2014</v>
      </c>
    </row>
    <row r="134" spans="1:8" x14ac:dyDescent="0.25">
      <c r="B134" t="s">
        <v>316</v>
      </c>
      <c r="C134" s="17" t="s">
        <v>860</v>
      </c>
      <c r="D134" s="17" t="s">
        <v>868</v>
      </c>
      <c r="E134" t="s">
        <v>317</v>
      </c>
      <c r="F134" t="s">
        <v>296</v>
      </c>
      <c r="G134" t="s">
        <v>30</v>
      </c>
      <c r="H134">
        <v>2014</v>
      </c>
    </row>
    <row r="135" spans="1:8" x14ac:dyDescent="0.25">
      <c r="A135" t="s">
        <v>459</v>
      </c>
      <c r="B135" t="s">
        <v>460</v>
      </c>
      <c r="C135" s="17" t="s">
        <v>860</v>
      </c>
      <c r="D135" s="17" t="s">
        <v>868</v>
      </c>
      <c r="E135" t="s">
        <v>461</v>
      </c>
      <c r="F135" t="s">
        <v>462</v>
      </c>
      <c r="G135" t="s">
        <v>30</v>
      </c>
      <c r="H135">
        <v>2014</v>
      </c>
    </row>
    <row r="136" spans="1:8" x14ac:dyDescent="0.25">
      <c r="A136" t="s">
        <v>633</v>
      </c>
      <c r="B136" t="s">
        <v>634</v>
      </c>
      <c r="C136" s="17" t="s">
        <v>178</v>
      </c>
      <c r="D136" s="17" t="s">
        <v>865</v>
      </c>
      <c r="E136" t="s">
        <v>631</v>
      </c>
      <c r="F136" t="s">
        <v>498</v>
      </c>
      <c r="G136" t="s">
        <v>30</v>
      </c>
      <c r="H136">
        <v>2014</v>
      </c>
    </row>
    <row r="137" spans="1:8" x14ac:dyDescent="0.25">
      <c r="A137" t="s">
        <v>643</v>
      </c>
      <c r="B137" t="s">
        <v>644</v>
      </c>
      <c r="C137" s="17" t="s">
        <v>861</v>
      </c>
      <c r="D137" s="17" t="s">
        <v>867</v>
      </c>
      <c r="E137" t="s">
        <v>645</v>
      </c>
      <c r="F137" t="s">
        <v>630</v>
      </c>
      <c r="G137" t="s">
        <v>30</v>
      </c>
      <c r="H137">
        <v>2014</v>
      </c>
    </row>
    <row r="138" spans="1:8" x14ac:dyDescent="0.25">
      <c r="A138" t="s">
        <v>441</v>
      </c>
      <c r="B138" t="s">
        <v>442</v>
      </c>
      <c r="C138" s="17" t="s">
        <v>178</v>
      </c>
      <c r="D138" s="17" t="s">
        <v>870</v>
      </c>
      <c r="E138" t="s">
        <v>443</v>
      </c>
      <c r="F138" t="s">
        <v>25</v>
      </c>
      <c r="G138" t="s">
        <v>30</v>
      </c>
      <c r="H138">
        <v>2015</v>
      </c>
    </row>
    <row r="139" spans="1:8" x14ac:dyDescent="0.25">
      <c r="A139" t="s">
        <v>148</v>
      </c>
      <c r="B139" t="s">
        <v>149</v>
      </c>
      <c r="C139" s="17" t="s">
        <v>863</v>
      </c>
      <c r="D139" s="17" t="s">
        <v>868</v>
      </c>
      <c r="E139" t="s">
        <v>150</v>
      </c>
      <c r="F139" t="s">
        <v>151</v>
      </c>
      <c r="G139" t="s">
        <v>30</v>
      </c>
      <c r="H139">
        <v>2015</v>
      </c>
    </row>
    <row r="140" spans="1:8" x14ac:dyDescent="0.25">
      <c r="A140" t="s">
        <v>538</v>
      </c>
      <c r="B140" t="s">
        <v>536</v>
      </c>
      <c r="C140" s="17" t="s">
        <v>863</v>
      </c>
      <c r="D140" s="17" t="s">
        <v>867</v>
      </c>
      <c r="E140" t="s">
        <v>539</v>
      </c>
      <c r="F140" t="s">
        <v>449</v>
      </c>
      <c r="G140" t="s">
        <v>30</v>
      </c>
      <c r="H140">
        <v>2015</v>
      </c>
    </row>
    <row r="141" spans="1:8" x14ac:dyDescent="0.25">
      <c r="A141" t="s">
        <v>480</v>
      </c>
      <c r="B141" t="s">
        <v>481</v>
      </c>
      <c r="C141" s="17" t="s">
        <v>862</v>
      </c>
      <c r="D141" s="17" t="s">
        <v>868</v>
      </c>
      <c r="E141" t="s">
        <v>482</v>
      </c>
      <c r="F141" t="s">
        <v>344</v>
      </c>
      <c r="G141" t="s">
        <v>30</v>
      </c>
      <c r="H141">
        <v>2016</v>
      </c>
    </row>
    <row r="142" spans="1:8" x14ac:dyDescent="0.25">
      <c r="A142" t="s">
        <v>175</v>
      </c>
      <c r="B142" t="s">
        <v>176</v>
      </c>
      <c r="C142" s="17" t="s">
        <v>860</v>
      </c>
      <c r="D142" s="17" t="s">
        <v>866</v>
      </c>
      <c r="E142" t="s">
        <v>177</v>
      </c>
      <c r="F142" t="s">
        <v>178</v>
      </c>
      <c r="G142" t="s">
        <v>30</v>
      </c>
      <c r="H142">
        <v>2017</v>
      </c>
    </row>
    <row r="143" spans="1:8" x14ac:dyDescent="0.25">
      <c r="B143" t="s">
        <v>557</v>
      </c>
      <c r="C143" s="17" t="s">
        <v>860</v>
      </c>
      <c r="D143" s="17" t="s">
        <v>865</v>
      </c>
      <c r="E143" t="s">
        <v>289</v>
      </c>
      <c r="F143" t="s">
        <v>356</v>
      </c>
      <c r="G143" t="s">
        <v>30</v>
      </c>
      <c r="H143">
        <v>2017</v>
      </c>
    </row>
    <row r="144" spans="1:8" x14ac:dyDescent="0.25">
      <c r="B144" t="s">
        <v>98</v>
      </c>
      <c r="C144" s="17" t="s">
        <v>860</v>
      </c>
      <c r="D144" s="17" t="s">
        <v>870</v>
      </c>
      <c r="E144" t="s">
        <v>96</v>
      </c>
      <c r="F144" t="s">
        <v>48</v>
      </c>
      <c r="G144" t="s">
        <v>30</v>
      </c>
      <c r="H144">
        <v>2018</v>
      </c>
    </row>
    <row r="145" spans="1:14" x14ac:dyDescent="0.25">
      <c r="A145" t="s">
        <v>456</v>
      </c>
      <c r="B145" t="s">
        <v>455</v>
      </c>
      <c r="C145" s="17" t="s">
        <v>862</v>
      </c>
      <c r="D145" s="17" t="s">
        <v>868</v>
      </c>
      <c r="E145" t="s">
        <v>451</v>
      </c>
      <c r="F145" t="s">
        <v>450</v>
      </c>
      <c r="G145" t="s">
        <v>30</v>
      </c>
      <c r="H145">
        <v>2018</v>
      </c>
    </row>
    <row r="146" spans="1:14" x14ac:dyDescent="0.25">
      <c r="A146" t="s">
        <v>663</v>
      </c>
      <c r="B146" t="s">
        <v>666</v>
      </c>
      <c r="C146" s="17" t="s">
        <v>862</v>
      </c>
      <c r="D146" s="17" t="s">
        <v>865</v>
      </c>
      <c r="E146" t="s">
        <v>664</v>
      </c>
      <c r="F146" t="s">
        <v>665</v>
      </c>
      <c r="G146" t="s">
        <v>30</v>
      </c>
      <c r="H146">
        <v>2018</v>
      </c>
    </row>
    <row r="147" spans="1:14" x14ac:dyDescent="0.25">
      <c r="B147" t="s">
        <v>202</v>
      </c>
      <c r="C147" s="17" t="s">
        <v>863</v>
      </c>
      <c r="D147" s="17" t="s">
        <v>870</v>
      </c>
      <c r="E147" t="s">
        <v>201</v>
      </c>
      <c r="F147" t="s">
        <v>198</v>
      </c>
      <c r="G147" t="s">
        <v>30</v>
      </c>
      <c r="H147">
        <v>2019</v>
      </c>
    </row>
    <row r="148" spans="1:14" x14ac:dyDescent="0.25">
      <c r="A148" t="s">
        <v>623</v>
      </c>
      <c r="B148" t="s">
        <v>625</v>
      </c>
      <c r="C148" s="17" t="s">
        <v>178</v>
      </c>
      <c r="D148" s="17" t="s">
        <v>868</v>
      </c>
      <c r="E148" t="s">
        <v>626</v>
      </c>
      <c r="F148" t="s">
        <v>627</v>
      </c>
      <c r="G148" t="s">
        <v>30</v>
      </c>
      <c r="H148">
        <v>2019</v>
      </c>
    </row>
    <row r="149" spans="1:14" x14ac:dyDescent="0.25">
      <c r="A149" t="s">
        <v>688</v>
      </c>
      <c r="B149" t="s">
        <v>689</v>
      </c>
      <c r="C149" s="17" t="s">
        <v>178</v>
      </c>
      <c r="D149" s="17" t="s">
        <v>870</v>
      </c>
      <c r="E149" t="s">
        <v>690</v>
      </c>
      <c r="F149" t="s">
        <v>48</v>
      </c>
      <c r="G149" t="s">
        <v>30</v>
      </c>
      <c r="H149">
        <v>2020</v>
      </c>
    </row>
    <row r="150" spans="1:14" x14ac:dyDescent="0.25">
      <c r="A150" t="s">
        <v>226</v>
      </c>
      <c r="B150" t="s">
        <v>219</v>
      </c>
      <c r="C150" s="17" t="s">
        <v>861</v>
      </c>
      <c r="D150" s="17" t="s">
        <v>869</v>
      </c>
      <c r="E150" t="s">
        <v>222</v>
      </c>
      <c r="F150" t="s">
        <v>220</v>
      </c>
      <c r="G150" t="s">
        <v>30</v>
      </c>
      <c r="H150">
        <v>2020</v>
      </c>
    </row>
    <row r="151" spans="1:14" x14ac:dyDescent="0.25">
      <c r="A151" t="s">
        <v>578</v>
      </c>
      <c r="B151" t="s">
        <v>579</v>
      </c>
      <c r="C151" s="17" t="s">
        <v>178</v>
      </c>
      <c r="D151" s="17" t="s">
        <v>869</v>
      </c>
      <c r="E151" t="s">
        <v>580</v>
      </c>
      <c r="F151" t="s">
        <v>341</v>
      </c>
      <c r="G151" t="s">
        <v>30</v>
      </c>
    </row>
    <row r="152" spans="1:14" x14ac:dyDescent="0.25">
      <c r="A152" t="s">
        <v>194</v>
      </c>
      <c r="B152" t="s">
        <v>193</v>
      </c>
      <c r="C152" s="17" t="s">
        <v>861</v>
      </c>
      <c r="D152" s="17" t="s">
        <v>870</v>
      </c>
      <c r="E152" t="s">
        <v>192</v>
      </c>
      <c r="F152" t="s">
        <v>198</v>
      </c>
      <c r="G152" t="s">
        <v>179</v>
      </c>
      <c r="H152">
        <v>2012</v>
      </c>
    </row>
    <row r="153" spans="1:14" x14ac:dyDescent="0.25">
      <c r="A153" t="s">
        <v>170</v>
      </c>
      <c r="B153" t="s">
        <v>171</v>
      </c>
      <c r="C153" s="17" t="s">
        <v>860</v>
      </c>
      <c r="D153" s="17" t="s">
        <v>866</v>
      </c>
      <c r="E153" t="s">
        <v>172</v>
      </c>
      <c r="F153" t="s">
        <v>152</v>
      </c>
      <c r="G153" t="s">
        <v>179</v>
      </c>
      <c r="H153">
        <v>2015</v>
      </c>
    </row>
    <row r="154" spans="1:14" x14ac:dyDescent="0.25">
      <c r="A154" t="s">
        <v>303</v>
      </c>
      <c r="B154" t="s">
        <v>286</v>
      </c>
      <c r="C154" s="17" t="s">
        <v>861</v>
      </c>
      <c r="D154" s="17" t="s">
        <v>868</v>
      </c>
      <c r="E154" t="s">
        <v>289</v>
      </c>
      <c r="F154" t="s">
        <v>299</v>
      </c>
      <c r="G154" t="s">
        <v>179</v>
      </c>
      <c r="H154">
        <v>2018</v>
      </c>
    </row>
    <row r="157" spans="1:14" x14ac:dyDescent="0.25">
      <c r="L157" t="s">
        <v>940</v>
      </c>
      <c r="M157" t="s">
        <v>941</v>
      </c>
      <c r="N157" t="s">
        <v>942</v>
      </c>
    </row>
    <row r="158" spans="1:14" x14ac:dyDescent="0.25">
      <c r="K158" t="s">
        <v>877</v>
      </c>
      <c r="L158">
        <v>1</v>
      </c>
      <c r="M158">
        <v>1</v>
      </c>
      <c r="N158">
        <v>3</v>
      </c>
    </row>
    <row r="159" spans="1:14" x14ac:dyDescent="0.25">
      <c r="K159">
        <v>2007</v>
      </c>
      <c r="L159">
        <v>0</v>
      </c>
      <c r="M159">
        <v>1</v>
      </c>
      <c r="N159">
        <v>1</v>
      </c>
    </row>
    <row r="160" spans="1:14" x14ac:dyDescent="0.25">
      <c r="K160">
        <v>2008</v>
      </c>
      <c r="L160">
        <v>2</v>
      </c>
      <c r="M160">
        <v>2</v>
      </c>
      <c r="N160">
        <v>1</v>
      </c>
    </row>
    <row r="161" spans="11:14" x14ac:dyDescent="0.25">
      <c r="K161">
        <v>2009</v>
      </c>
      <c r="L161">
        <v>2</v>
      </c>
      <c r="M161">
        <v>3</v>
      </c>
      <c r="N161">
        <v>2</v>
      </c>
    </row>
    <row r="162" spans="11:14" x14ac:dyDescent="0.25">
      <c r="K162">
        <v>2010</v>
      </c>
      <c r="L162">
        <v>1</v>
      </c>
      <c r="M162" s="10">
        <v>4</v>
      </c>
      <c r="N162">
        <v>6</v>
      </c>
    </row>
    <row r="163" spans="11:14" x14ac:dyDescent="0.25">
      <c r="K163">
        <v>2011</v>
      </c>
      <c r="L163">
        <v>3</v>
      </c>
      <c r="M163">
        <v>6</v>
      </c>
      <c r="N163">
        <v>8</v>
      </c>
    </row>
    <row r="164" spans="11:14" x14ac:dyDescent="0.25">
      <c r="K164">
        <v>2012</v>
      </c>
      <c r="L164">
        <v>1</v>
      </c>
      <c r="M164">
        <v>6</v>
      </c>
      <c r="N164">
        <v>16</v>
      </c>
    </row>
    <row r="165" spans="11:14" x14ac:dyDescent="0.25">
      <c r="K165">
        <v>2013</v>
      </c>
      <c r="L165">
        <v>3</v>
      </c>
      <c r="M165">
        <v>4</v>
      </c>
      <c r="N165">
        <v>3</v>
      </c>
    </row>
    <row r="166" spans="11:14" x14ac:dyDescent="0.25">
      <c r="K166">
        <v>2014</v>
      </c>
      <c r="L166">
        <v>1</v>
      </c>
      <c r="M166">
        <v>3</v>
      </c>
      <c r="N166">
        <v>6</v>
      </c>
    </row>
    <row r="167" spans="11:14" x14ac:dyDescent="0.25">
      <c r="K167">
        <v>2015</v>
      </c>
      <c r="L167">
        <v>5</v>
      </c>
      <c r="M167">
        <v>2</v>
      </c>
      <c r="N167">
        <v>4</v>
      </c>
    </row>
    <row r="168" spans="11:14" x14ac:dyDescent="0.25">
      <c r="K168">
        <v>2016</v>
      </c>
      <c r="L168">
        <v>4</v>
      </c>
      <c r="M168">
        <v>3</v>
      </c>
      <c r="N168">
        <v>1</v>
      </c>
    </row>
    <row r="169" spans="11:14" x14ac:dyDescent="0.25">
      <c r="K169">
        <v>2017</v>
      </c>
      <c r="L169">
        <v>5</v>
      </c>
      <c r="M169">
        <v>9</v>
      </c>
      <c r="N169">
        <v>2</v>
      </c>
    </row>
    <row r="170" spans="11:14" x14ac:dyDescent="0.25">
      <c r="K170">
        <v>2018</v>
      </c>
      <c r="L170">
        <v>1</v>
      </c>
      <c r="M170">
        <v>4</v>
      </c>
      <c r="N170">
        <v>4</v>
      </c>
    </row>
    <row r="171" spans="11:14" x14ac:dyDescent="0.25">
      <c r="K171">
        <v>2019</v>
      </c>
      <c r="L171">
        <v>7</v>
      </c>
      <c r="M171">
        <v>6</v>
      </c>
      <c r="N171">
        <v>2</v>
      </c>
    </row>
  </sheetData>
  <sortState ref="A1:O231">
    <sortCondition ref="G1:G231"/>
    <sortCondition ref="H1:H231"/>
  </sortState>
  <pageMargins left="0.25" right="0.25" top="0.75" bottom="0.75" header="0.3" footer="0.3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5"/>
  <sheetViews>
    <sheetView topLeftCell="A88" zoomScale="75" zoomScaleNormal="75" workbookViewId="0">
      <selection activeCell="A93" sqref="A93"/>
    </sheetView>
  </sheetViews>
  <sheetFormatPr defaultRowHeight="15" x14ac:dyDescent="0.25"/>
  <cols>
    <col min="1" max="1" width="40.42578125" customWidth="1"/>
    <col min="2" max="2" width="8.5703125" customWidth="1"/>
    <col min="3" max="3" width="9.5703125" customWidth="1"/>
    <col min="4" max="4" width="11.85546875" customWidth="1"/>
    <col min="5" max="5" width="17.42578125" customWidth="1"/>
    <col min="6" max="6" width="6.140625" customWidth="1"/>
    <col min="7" max="7" width="32.42578125" customWidth="1"/>
    <col min="8" max="8" width="15.85546875" customWidth="1"/>
    <col min="9" max="9" width="16.85546875" customWidth="1"/>
    <col min="10" max="10" width="26.5703125" customWidth="1"/>
    <col min="11" max="11" width="26.7109375" customWidth="1"/>
    <col min="12" max="12" width="34.28515625" customWidth="1"/>
    <col min="13" max="13" width="18.140625" customWidth="1"/>
    <col min="14" max="14" width="53.425781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4</v>
      </c>
    </row>
    <row r="7" spans="1:14" x14ac:dyDescent="0.25">
      <c r="A7" s="1" t="s">
        <v>8</v>
      </c>
      <c r="B7" s="1" t="s">
        <v>13</v>
      </c>
      <c r="C7" s="1" t="s">
        <v>859</v>
      </c>
      <c r="D7" s="1" t="s">
        <v>858</v>
      </c>
      <c r="E7" s="1" t="s">
        <v>221</v>
      </c>
      <c r="F7" s="1" t="s">
        <v>9</v>
      </c>
      <c r="G7" s="1" t="s">
        <v>10</v>
      </c>
      <c r="H7" s="1" t="s">
        <v>792</v>
      </c>
      <c r="I7" s="1" t="s">
        <v>12</v>
      </c>
      <c r="J7" s="1" t="s">
        <v>46</v>
      </c>
      <c r="K7" s="1" t="s">
        <v>14</v>
      </c>
      <c r="L7" s="1" t="s">
        <v>16</v>
      </c>
      <c r="M7" s="1" t="s">
        <v>15</v>
      </c>
      <c r="N7" s="1" t="s">
        <v>17</v>
      </c>
    </row>
    <row r="9" spans="1:14" x14ac:dyDescent="0.25">
      <c r="A9" t="s">
        <v>441</v>
      </c>
      <c r="B9" t="s">
        <v>442</v>
      </c>
      <c r="C9" s="17" t="s">
        <v>178</v>
      </c>
      <c r="D9" s="17" t="s">
        <v>870</v>
      </c>
      <c r="E9" t="s">
        <v>443</v>
      </c>
      <c r="F9" t="s">
        <v>25</v>
      </c>
      <c r="G9" t="s">
        <v>30</v>
      </c>
      <c r="H9" s="11">
        <v>10</v>
      </c>
      <c r="I9" t="s">
        <v>8</v>
      </c>
      <c r="J9" t="s">
        <v>118</v>
      </c>
      <c r="K9" t="s">
        <v>8</v>
      </c>
      <c r="L9" t="s">
        <v>431</v>
      </c>
      <c r="M9">
        <v>2015</v>
      </c>
      <c r="N9" t="s">
        <v>692</v>
      </c>
    </row>
    <row r="10" spans="1:14" x14ac:dyDescent="0.25">
      <c r="A10" t="s">
        <v>28</v>
      </c>
      <c r="B10" t="s">
        <v>29</v>
      </c>
      <c r="C10" s="17" t="s">
        <v>860</v>
      </c>
      <c r="D10" s="17" t="s">
        <v>870</v>
      </c>
      <c r="E10" t="s">
        <v>36</v>
      </c>
      <c r="F10" t="s">
        <v>25</v>
      </c>
      <c r="G10" t="s">
        <v>30</v>
      </c>
      <c r="H10" s="13">
        <v>5400</v>
      </c>
      <c r="I10" t="s">
        <v>33</v>
      </c>
      <c r="J10" t="s">
        <v>694</v>
      </c>
      <c r="K10" t="s">
        <v>33</v>
      </c>
      <c r="L10" t="s">
        <v>31</v>
      </c>
      <c r="M10">
        <v>2012</v>
      </c>
      <c r="N10" t="s">
        <v>699</v>
      </c>
    </row>
    <row r="11" spans="1:14" x14ac:dyDescent="0.25">
      <c r="A11" t="s">
        <v>962</v>
      </c>
      <c r="B11" t="s">
        <v>41</v>
      </c>
      <c r="C11" s="17" t="s">
        <v>861</v>
      </c>
      <c r="D11" s="17" t="s">
        <v>870</v>
      </c>
      <c r="E11" t="s">
        <v>963</v>
      </c>
      <c r="F11" t="s">
        <v>25</v>
      </c>
      <c r="G11" t="s">
        <v>428</v>
      </c>
      <c r="H11" s="11">
        <v>1000</v>
      </c>
      <c r="I11" t="s">
        <v>8</v>
      </c>
      <c r="J11" t="s">
        <v>118</v>
      </c>
      <c r="K11" t="s">
        <v>78</v>
      </c>
      <c r="L11" t="s">
        <v>47</v>
      </c>
      <c r="M11" s="3">
        <v>2014</v>
      </c>
      <c r="N11" t="s">
        <v>696</v>
      </c>
    </row>
    <row r="12" spans="1:14" x14ac:dyDescent="0.25">
      <c r="B12" t="s">
        <v>41</v>
      </c>
      <c r="C12" s="17" t="s">
        <v>861</v>
      </c>
      <c r="D12" s="17" t="s">
        <v>870</v>
      </c>
      <c r="E12" t="s">
        <v>963</v>
      </c>
      <c r="F12" t="s">
        <v>25</v>
      </c>
      <c r="G12" t="s">
        <v>428</v>
      </c>
      <c r="H12" s="11">
        <v>502</v>
      </c>
      <c r="I12" t="s">
        <v>78</v>
      </c>
      <c r="J12" t="s">
        <v>78</v>
      </c>
      <c r="K12" t="s">
        <v>191</v>
      </c>
      <c r="L12" t="s">
        <v>79</v>
      </c>
      <c r="M12">
        <v>2016</v>
      </c>
      <c r="N12" t="s">
        <v>80</v>
      </c>
    </row>
    <row r="13" spans="1:14" x14ac:dyDescent="0.25">
      <c r="B13" t="s">
        <v>41</v>
      </c>
      <c r="C13" s="17" t="s">
        <v>861</v>
      </c>
      <c r="D13" s="17" t="s">
        <v>870</v>
      </c>
      <c r="E13" t="s">
        <v>963</v>
      </c>
      <c r="F13" t="s">
        <v>25</v>
      </c>
      <c r="G13" t="s">
        <v>428</v>
      </c>
      <c r="H13" s="11">
        <v>1500</v>
      </c>
      <c r="I13" t="s">
        <v>8</v>
      </c>
      <c r="J13" t="s">
        <v>118</v>
      </c>
      <c r="K13" t="s">
        <v>78</v>
      </c>
      <c r="L13" t="s">
        <v>47</v>
      </c>
      <c r="M13">
        <v>2017</v>
      </c>
      <c r="N13" t="s">
        <v>696</v>
      </c>
    </row>
    <row r="14" spans="1:14" x14ac:dyDescent="0.25">
      <c r="A14" t="s">
        <v>43</v>
      </c>
      <c r="B14" t="s">
        <v>44</v>
      </c>
      <c r="C14" s="17" t="s">
        <v>862</v>
      </c>
      <c r="D14" s="17" t="s">
        <v>870</v>
      </c>
      <c r="E14" t="s">
        <v>45</v>
      </c>
      <c r="F14" t="s">
        <v>25</v>
      </c>
      <c r="G14" t="s">
        <v>428</v>
      </c>
      <c r="H14" s="11">
        <v>500</v>
      </c>
      <c r="I14" t="s">
        <v>33</v>
      </c>
      <c r="J14" t="s">
        <v>8</v>
      </c>
      <c r="K14" t="s">
        <v>33</v>
      </c>
      <c r="L14" t="s">
        <v>47</v>
      </c>
      <c r="M14">
        <v>2011</v>
      </c>
      <c r="N14" t="s">
        <v>879</v>
      </c>
    </row>
    <row r="15" spans="1:14" x14ac:dyDescent="0.25">
      <c r="A15" t="s">
        <v>53</v>
      </c>
      <c r="B15" t="s">
        <v>55</v>
      </c>
      <c r="C15" s="17" t="s">
        <v>862</v>
      </c>
      <c r="D15" s="17" t="s">
        <v>870</v>
      </c>
      <c r="E15" t="s">
        <v>964</v>
      </c>
      <c r="F15" t="s">
        <v>48</v>
      </c>
      <c r="G15" t="s">
        <v>394</v>
      </c>
      <c r="H15" s="11">
        <v>880</v>
      </c>
      <c r="I15" t="s">
        <v>33</v>
      </c>
      <c r="J15" t="s">
        <v>8</v>
      </c>
      <c r="K15" t="s">
        <v>33</v>
      </c>
      <c r="L15" t="s">
        <v>56</v>
      </c>
      <c r="M15">
        <v>2009</v>
      </c>
      <c r="N15" t="s">
        <v>697</v>
      </c>
    </row>
    <row r="16" spans="1:14" x14ac:dyDescent="0.25">
      <c r="A16" t="s">
        <v>59</v>
      </c>
      <c r="B16" t="s">
        <v>50</v>
      </c>
      <c r="C16" s="17" t="s">
        <v>863</v>
      </c>
      <c r="D16" s="17" t="s">
        <v>870</v>
      </c>
      <c r="E16" t="s">
        <v>49</v>
      </c>
      <c r="F16" t="s">
        <v>48</v>
      </c>
      <c r="G16" t="s">
        <v>30</v>
      </c>
      <c r="H16" s="11">
        <v>225</v>
      </c>
      <c r="I16" t="s">
        <v>52</v>
      </c>
      <c r="J16" t="s">
        <v>52</v>
      </c>
      <c r="K16" t="s">
        <v>52</v>
      </c>
      <c r="L16" t="s">
        <v>51</v>
      </c>
      <c r="M16">
        <v>2008</v>
      </c>
    </row>
    <row r="17" spans="1:14" x14ac:dyDescent="0.25">
      <c r="A17" t="s">
        <v>105</v>
      </c>
      <c r="B17" t="s">
        <v>106</v>
      </c>
      <c r="C17" s="17" t="s">
        <v>178</v>
      </c>
      <c r="D17" s="17" t="s">
        <v>870</v>
      </c>
      <c r="E17" t="s">
        <v>107</v>
      </c>
      <c r="F17" t="s">
        <v>48</v>
      </c>
      <c r="G17" t="s">
        <v>30</v>
      </c>
      <c r="H17" s="11">
        <v>972</v>
      </c>
      <c r="I17" t="s">
        <v>8</v>
      </c>
      <c r="J17" t="s">
        <v>32</v>
      </c>
      <c r="K17" t="s">
        <v>8</v>
      </c>
      <c r="L17" t="s">
        <v>108</v>
      </c>
      <c r="M17">
        <v>2012</v>
      </c>
    </row>
    <row r="18" spans="1:14" x14ac:dyDescent="0.25">
      <c r="A18" t="s">
        <v>110</v>
      </c>
      <c r="B18" t="s">
        <v>114</v>
      </c>
      <c r="C18" s="17" t="s">
        <v>178</v>
      </c>
      <c r="D18" s="17" t="s">
        <v>870</v>
      </c>
      <c r="E18" t="s">
        <v>115</v>
      </c>
      <c r="F18" t="s">
        <v>48</v>
      </c>
      <c r="G18" t="s">
        <v>394</v>
      </c>
      <c r="H18" s="11">
        <v>1000</v>
      </c>
      <c r="I18" t="s">
        <v>8</v>
      </c>
      <c r="J18" t="s">
        <v>118</v>
      </c>
      <c r="K18" t="s">
        <v>8</v>
      </c>
      <c r="L18" t="s">
        <v>56</v>
      </c>
      <c r="M18">
        <v>2017</v>
      </c>
      <c r="N18" t="s">
        <v>109</v>
      </c>
    </row>
    <row r="19" spans="1:14" x14ac:dyDescent="0.25">
      <c r="A19" t="s">
        <v>965</v>
      </c>
      <c r="B19" t="s">
        <v>58</v>
      </c>
      <c r="C19" s="17" t="s">
        <v>861</v>
      </c>
      <c r="D19" s="17" t="s">
        <v>870</v>
      </c>
      <c r="E19" t="s">
        <v>60</v>
      </c>
      <c r="F19" t="s">
        <v>48</v>
      </c>
      <c r="G19" t="s">
        <v>394</v>
      </c>
      <c r="H19" s="11">
        <v>2400</v>
      </c>
      <c r="I19" t="s">
        <v>33</v>
      </c>
      <c r="J19" t="s">
        <v>8</v>
      </c>
      <c r="K19" t="s">
        <v>33</v>
      </c>
      <c r="L19" t="s">
        <v>61</v>
      </c>
      <c r="M19">
        <v>2008</v>
      </c>
      <c r="N19" t="s">
        <v>698</v>
      </c>
    </row>
    <row r="20" spans="1:14" x14ac:dyDescent="0.25">
      <c r="A20" t="s">
        <v>63</v>
      </c>
      <c r="B20" t="s">
        <v>64</v>
      </c>
      <c r="C20" s="17" t="s">
        <v>861</v>
      </c>
      <c r="D20" s="17" t="s">
        <v>870</v>
      </c>
      <c r="E20" t="s">
        <v>62</v>
      </c>
      <c r="F20" t="s">
        <v>48</v>
      </c>
      <c r="G20" t="s">
        <v>873</v>
      </c>
      <c r="H20" s="11">
        <v>6</v>
      </c>
      <c r="I20" t="s">
        <v>8</v>
      </c>
      <c r="J20" t="s">
        <v>118</v>
      </c>
      <c r="K20" t="s">
        <v>8</v>
      </c>
      <c r="L20" t="s">
        <v>65</v>
      </c>
      <c r="M20">
        <v>2008</v>
      </c>
      <c r="N20" t="s">
        <v>700</v>
      </c>
    </row>
    <row r="21" spans="1:14" x14ac:dyDescent="0.25">
      <c r="A21" t="s">
        <v>69</v>
      </c>
      <c r="B21" t="s">
        <v>70</v>
      </c>
      <c r="C21" s="17" t="s">
        <v>862</v>
      </c>
      <c r="D21" s="17" t="s">
        <v>870</v>
      </c>
      <c r="E21" t="s">
        <v>71</v>
      </c>
      <c r="F21" t="s">
        <v>48</v>
      </c>
      <c r="G21" t="s">
        <v>394</v>
      </c>
      <c r="H21" s="11">
        <v>826</v>
      </c>
      <c r="I21" t="s">
        <v>8</v>
      </c>
      <c r="J21" t="s">
        <v>32</v>
      </c>
      <c r="K21" t="s">
        <v>8</v>
      </c>
      <c r="L21" t="s">
        <v>56</v>
      </c>
      <c r="M21">
        <v>2017</v>
      </c>
    </row>
    <row r="22" spans="1:14" x14ac:dyDescent="0.25">
      <c r="A22" t="s">
        <v>68</v>
      </c>
      <c r="B22" t="s">
        <v>67</v>
      </c>
      <c r="C22" s="17" t="s">
        <v>863</v>
      </c>
      <c r="D22" s="17" t="s">
        <v>870</v>
      </c>
      <c r="E22" t="s">
        <v>66</v>
      </c>
      <c r="F22" t="s">
        <v>48</v>
      </c>
      <c r="G22" t="s">
        <v>396</v>
      </c>
      <c r="H22" s="11">
        <v>756</v>
      </c>
      <c r="I22" t="s">
        <v>33</v>
      </c>
      <c r="J22" t="s">
        <v>8</v>
      </c>
      <c r="K22" t="s">
        <v>33</v>
      </c>
      <c r="L22" t="s">
        <v>56</v>
      </c>
      <c r="M22">
        <v>2007</v>
      </c>
      <c r="N22" t="s">
        <v>701</v>
      </c>
    </row>
    <row r="23" spans="1:14" x14ac:dyDescent="0.25">
      <c r="B23" t="s">
        <v>67</v>
      </c>
      <c r="C23" s="17" t="s">
        <v>863</v>
      </c>
      <c r="D23" s="17" t="s">
        <v>870</v>
      </c>
      <c r="E23" t="s">
        <v>66</v>
      </c>
      <c r="F23" t="s">
        <v>48</v>
      </c>
      <c r="G23" t="s">
        <v>30</v>
      </c>
      <c r="H23" s="11">
        <v>904</v>
      </c>
      <c r="I23" t="s">
        <v>52</v>
      </c>
      <c r="J23" t="s">
        <v>52</v>
      </c>
      <c r="K23" t="s">
        <v>52</v>
      </c>
      <c r="L23" t="s">
        <v>73</v>
      </c>
      <c r="M23">
        <v>2005</v>
      </c>
      <c r="N23" t="s">
        <v>702</v>
      </c>
    </row>
    <row r="24" spans="1:14" x14ac:dyDescent="0.25">
      <c r="B24" t="s">
        <v>67</v>
      </c>
      <c r="C24" s="17" t="s">
        <v>863</v>
      </c>
      <c r="D24" s="17" t="s">
        <v>870</v>
      </c>
      <c r="E24" t="s">
        <v>66</v>
      </c>
      <c r="F24" t="s">
        <v>48</v>
      </c>
      <c r="G24" t="s">
        <v>767</v>
      </c>
      <c r="H24" s="11">
        <v>230</v>
      </c>
      <c r="I24" t="s">
        <v>78</v>
      </c>
      <c r="J24" t="s">
        <v>78</v>
      </c>
      <c r="K24" t="s">
        <v>78</v>
      </c>
      <c r="L24" t="s">
        <v>79</v>
      </c>
      <c r="M24">
        <v>2013</v>
      </c>
    </row>
    <row r="25" spans="1:14" x14ac:dyDescent="0.25">
      <c r="A25" t="s">
        <v>788</v>
      </c>
      <c r="B25" t="s">
        <v>766</v>
      </c>
      <c r="C25" s="17" t="s">
        <v>861</v>
      </c>
      <c r="D25" s="17" t="s">
        <v>870</v>
      </c>
      <c r="E25" t="s">
        <v>765</v>
      </c>
      <c r="F25" t="s">
        <v>48</v>
      </c>
      <c r="G25" t="s">
        <v>428</v>
      </c>
      <c r="H25" s="11">
        <v>204</v>
      </c>
      <c r="I25" t="s">
        <v>78</v>
      </c>
      <c r="J25" t="s">
        <v>78</v>
      </c>
      <c r="K25" t="s">
        <v>78</v>
      </c>
      <c r="L25" t="s">
        <v>79</v>
      </c>
      <c r="M25">
        <v>2015</v>
      </c>
    </row>
    <row r="26" spans="1:14" x14ac:dyDescent="0.25">
      <c r="A26" t="s">
        <v>74</v>
      </c>
      <c r="B26" t="s">
        <v>75</v>
      </c>
      <c r="C26" s="17" t="s">
        <v>862</v>
      </c>
      <c r="D26" s="17" t="s">
        <v>870</v>
      </c>
      <c r="E26" t="s">
        <v>76</v>
      </c>
      <c r="F26" t="s">
        <v>48</v>
      </c>
      <c r="G26" t="s">
        <v>396</v>
      </c>
      <c r="H26" s="11">
        <v>693</v>
      </c>
      <c r="I26" t="s">
        <v>8</v>
      </c>
      <c r="J26" t="s">
        <v>118</v>
      </c>
      <c r="K26" t="s">
        <v>8</v>
      </c>
      <c r="L26" t="s">
        <v>56</v>
      </c>
      <c r="M26">
        <v>2010</v>
      </c>
      <c r="N26" t="s">
        <v>77</v>
      </c>
    </row>
    <row r="27" spans="1:14" x14ac:dyDescent="0.25">
      <c r="A27" t="s">
        <v>111</v>
      </c>
      <c r="B27" t="s">
        <v>112</v>
      </c>
      <c r="C27" s="17" t="s">
        <v>178</v>
      </c>
      <c r="D27" s="17" t="s">
        <v>870</v>
      </c>
      <c r="E27" t="s">
        <v>101</v>
      </c>
      <c r="F27" t="s">
        <v>48</v>
      </c>
      <c r="G27" t="s">
        <v>394</v>
      </c>
      <c r="H27" s="11">
        <v>1000</v>
      </c>
      <c r="I27" t="s">
        <v>8</v>
      </c>
      <c r="J27" t="s">
        <v>118</v>
      </c>
      <c r="K27" t="s">
        <v>8</v>
      </c>
      <c r="L27" t="s">
        <v>56</v>
      </c>
      <c r="M27">
        <v>2017</v>
      </c>
    </row>
    <row r="28" spans="1:14" x14ac:dyDescent="0.25">
      <c r="A28" t="s">
        <v>92</v>
      </c>
      <c r="B28" t="s">
        <v>93</v>
      </c>
      <c r="C28" s="17" t="s">
        <v>860</v>
      </c>
      <c r="D28" s="17" t="s">
        <v>870</v>
      </c>
      <c r="E28" t="s">
        <v>94</v>
      </c>
      <c r="F28" t="s">
        <v>48</v>
      </c>
      <c r="G28" t="s">
        <v>667</v>
      </c>
      <c r="H28" s="11">
        <v>3300</v>
      </c>
      <c r="I28" t="s">
        <v>33</v>
      </c>
      <c r="J28" t="s">
        <v>8</v>
      </c>
      <c r="K28" t="s">
        <v>33</v>
      </c>
      <c r="L28" t="s">
        <v>95</v>
      </c>
      <c r="M28">
        <v>2016</v>
      </c>
      <c r="N28" t="s">
        <v>704</v>
      </c>
    </row>
    <row r="29" spans="1:14" x14ac:dyDescent="0.25">
      <c r="B29" t="s">
        <v>93</v>
      </c>
      <c r="C29" s="17" t="s">
        <v>860</v>
      </c>
      <c r="D29" s="17" t="s">
        <v>870</v>
      </c>
      <c r="E29" t="s">
        <v>94</v>
      </c>
      <c r="F29" t="s">
        <v>48</v>
      </c>
      <c r="G29" t="s">
        <v>30</v>
      </c>
      <c r="H29" s="11">
        <v>554</v>
      </c>
      <c r="I29" t="s">
        <v>33</v>
      </c>
      <c r="J29" t="s">
        <v>707</v>
      </c>
      <c r="K29" t="s">
        <v>33</v>
      </c>
      <c r="L29" t="s">
        <v>468</v>
      </c>
      <c r="M29">
        <v>2014</v>
      </c>
      <c r="N29" t="s">
        <v>706</v>
      </c>
    </row>
    <row r="30" spans="1:14" x14ac:dyDescent="0.25">
      <c r="B30" t="s">
        <v>93</v>
      </c>
      <c r="C30" s="17" t="s">
        <v>860</v>
      </c>
      <c r="D30" s="17" t="s">
        <v>870</v>
      </c>
      <c r="E30" t="s">
        <v>94</v>
      </c>
      <c r="F30" t="s">
        <v>48</v>
      </c>
      <c r="G30" t="s">
        <v>428</v>
      </c>
      <c r="H30" s="11">
        <v>2200</v>
      </c>
      <c r="I30" t="s">
        <v>33</v>
      </c>
      <c r="J30" t="s">
        <v>8</v>
      </c>
      <c r="K30" t="s">
        <v>33</v>
      </c>
      <c r="L30" t="s">
        <v>392</v>
      </c>
      <c r="M30">
        <v>2017</v>
      </c>
    </row>
    <row r="31" spans="1:14" x14ac:dyDescent="0.25">
      <c r="A31" t="s">
        <v>82</v>
      </c>
      <c r="B31" t="s">
        <v>83</v>
      </c>
      <c r="C31" s="17" t="s">
        <v>862</v>
      </c>
      <c r="D31" s="17" t="s">
        <v>870</v>
      </c>
      <c r="E31" t="s">
        <v>81</v>
      </c>
      <c r="F31" t="s">
        <v>48</v>
      </c>
      <c r="G31" t="s">
        <v>87</v>
      </c>
      <c r="H31" s="11">
        <v>159</v>
      </c>
      <c r="I31" t="s">
        <v>8</v>
      </c>
      <c r="J31" t="s">
        <v>118</v>
      </c>
      <c r="K31" t="s">
        <v>8</v>
      </c>
      <c r="L31" t="s">
        <v>88</v>
      </c>
      <c r="M31">
        <v>2009</v>
      </c>
    </row>
    <row r="32" spans="1:14" x14ac:dyDescent="0.25">
      <c r="A32" t="s">
        <v>89</v>
      </c>
      <c r="B32" t="s">
        <v>90</v>
      </c>
      <c r="C32" s="17" t="s">
        <v>178</v>
      </c>
      <c r="D32" s="17" t="s">
        <v>870</v>
      </c>
      <c r="E32" t="s">
        <v>91</v>
      </c>
      <c r="F32" t="s">
        <v>48</v>
      </c>
      <c r="G32" t="s">
        <v>397</v>
      </c>
      <c r="H32" s="11">
        <v>632</v>
      </c>
      <c r="I32" s="6" t="s">
        <v>8</v>
      </c>
      <c r="J32" s="6" t="s">
        <v>118</v>
      </c>
      <c r="K32" s="6" t="s">
        <v>8</v>
      </c>
      <c r="L32" s="6" t="s">
        <v>760</v>
      </c>
      <c r="M32" s="6">
        <v>2011</v>
      </c>
    </row>
    <row r="33" spans="1:16" x14ac:dyDescent="0.25">
      <c r="A33" t="s">
        <v>97</v>
      </c>
      <c r="B33" t="s">
        <v>98</v>
      </c>
      <c r="C33" s="17" t="s">
        <v>860</v>
      </c>
      <c r="D33" s="17" t="s">
        <v>870</v>
      </c>
      <c r="E33" t="s">
        <v>96</v>
      </c>
      <c r="F33" t="s">
        <v>48</v>
      </c>
      <c r="G33" t="s">
        <v>30</v>
      </c>
      <c r="H33" s="11">
        <v>500</v>
      </c>
      <c r="I33" t="s">
        <v>8</v>
      </c>
      <c r="J33" t="s">
        <v>118</v>
      </c>
      <c r="K33" t="s">
        <v>8</v>
      </c>
      <c r="L33" t="s">
        <v>99</v>
      </c>
      <c r="M33">
        <v>2007</v>
      </c>
    </row>
    <row r="34" spans="1:16" x14ac:dyDescent="0.25">
      <c r="B34" t="s">
        <v>98</v>
      </c>
      <c r="C34" s="17" t="s">
        <v>860</v>
      </c>
      <c r="D34" s="17" t="s">
        <v>870</v>
      </c>
      <c r="E34" t="s">
        <v>96</v>
      </c>
      <c r="F34" t="s">
        <v>48</v>
      </c>
      <c r="G34" t="s">
        <v>30</v>
      </c>
      <c r="H34" s="11">
        <v>20</v>
      </c>
      <c r="I34" t="s">
        <v>8</v>
      </c>
      <c r="J34" t="s">
        <v>118</v>
      </c>
      <c r="K34" t="s">
        <v>8</v>
      </c>
      <c r="L34" t="s">
        <v>173</v>
      </c>
      <c r="M34">
        <v>2001</v>
      </c>
    </row>
    <row r="35" spans="1:16" x14ac:dyDescent="0.25">
      <c r="B35" t="s">
        <v>98</v>
      </c>
      <c r="C35" s="17" t="s">
        <v>860</v>
      </c>
      <c r="D35" s="17" t="s">
        <v>870</v>
      </c>
      <c r="E35" t="s">
        <v>96</v>
      </c>
      <c r="F35" t="s">
        <v>48</v>
      </c>
      <c r="G35" t="s">
        <v>30</v>
      </c>
      <c r="H35" s="11">
        <v>72</v>
      </c>
      <c r="I35" t="s">
        <v>8</v>
      </c>
      <c r="J35" t="s">
        <v>118</v>
      </c>
      <c r="K35" t="s">
        <v>8</v>
      </c>
      <c r="L35" t="s">
        <v>100</v>
      </c>
      <c r="M35">
        <v>2018</v>
      </c>
    </row>
    <row r="36" spans="1:16" x14ac:dyDescent="0.25">
      <c r="A36" t="s">
        <v>104</v>
      </c>
      <c r="B36" t="s">
        <v>102</v>
      </c>
      <c r="C36" s="17" t="s">
        <v>863</v>
      </c>
      <c r="D36" s="17" t="s">
        <v>870</v>
      </c>
      <c r="E36" t="s">
        <v>101</v>
      </c>
      <c r="F36" t="s">
        <v>48</v>
      </c>
      <c r="G36" t="s">
        <v>30</v>
      </c>
      <c r="H36" s="11">
        <v>1100</v>
      </c>
      <c r="I36" t="s">
        <v>8</v>
      </c>
      <c r="J36" t="s">
        <v>118</v>
      </c>
      <c r="K36" t="s">
        <v>8</v>
      </c>
      <c r="L36" t="s">
        <v>103</v>
      </c>
      <c r="M36">
        <v>2010</v>
      </c>
    </row>
    <row r="37" spans="1:16" x14ac:dyDescent="0.25">
      <c r="A37" t="s">
        <v>85</v>
      </c>
      <c r="B37" t="s">
        <v>84</v>
      </c>
      <c r="C37" s="17" t="s">
        <v>863</v>
      </c>
      <c r="D37" s="17" t="s">
        <v>870</v>
      </c>
      <c r="E37" t="s">
        <v>86</v>
      </c>
      <c r="F37" t="s">
        <v>48</v>
      </c>
      <c r="G37" t="s">
        <v>394</v>
      </c>
      <c r="H37" s="11">
        <v>7900</v>
      </c>
      <c r="I37" t="s">
        <v>33</v>
      </c>
      <c r="J37" t="s">
        <v>8</v>
      </c>
      <c r="K37" t="s">
        <v>33</v>
      </c>
      <c r="L37" t="s">
        <v>56</v>
      </c>
      <c r="M37">
        <v>2017</v>
      </c>
      <c r="N37" t="s">
        <v>703</v>
      </c>
    </row>
    <row r="38" spans="1:16" x14ac:dyDescent="0.25">
      <c r="A38" t="s">
        <v>688</v>
      </c>
      <c r="B38" t="s">
        <v>689</v>
      </c>
      <c r="C38" s="17" t="s">
        <v>178</v>
      </c>
      <c r="D38" s="17" t="s">
        <v>870</v>
      </c>
      <c r="E38" t="s">
        <v>690</v>
      </c>
      <c r="F38" t="s">
        <v>48</v>
      </c>
      <c r="G38" t="s">
        <v>30</v>
      </c>
      <c r="H38" s="11">
        <v>300</v>
      </c>
      <c r="I38" t="s">
        <v>33</v>
      </c>
      <c r="J38" t="s">
        <v>8</v>
      </c>
      <c r="K38" t="s">
        <v>33</v>
      </c>
      <c r="L38" s="6" t="s">
        <v>108</v>
      </c>
      <c r="M38">
        <v>2020</v>
      </c>
      <c r="N38" t="s">
        <v>691</v>
      </c>
    </row>
    <row r="39" spans="1:16" x14ac:dyDescent="0.25">
      <c r="A39" t="s">
        <v>120</v>
      </c>
      <c r="B39" t="s">
        <v>117</v>
      </c>
      <c r="C39" s="17" t="s">
        <v>178</v>
      </c>
      <c r="D39" s="17" t="s">
        <v>870</v>
      </c>
      <c r="E39" t="s">
        <v>116</v>
      </c>
      <c r="F39" t="s">
        <v>48</v>
      </c>
      <c r="G39" t="s">
        <v>767</v>
      </c>
      <c r="H39" s="11">
        <v>1500</v>
      </c>
      <c r="I39" t="s">
        <v>52</v>
      </c>
      <c r="J39" t="s">
        <v>118</v>
      </c>
      <c r="K39" t="s">
        <v>52</v>
      </c>
      <c r="L39" t="s">
        <v>119</v>
      </c>
      <c r="M39">
        <v>2019</v>
      </c>
      <c r="N39" t="s">
        <v>708</v>
      </c>
    </row>
    <row r="40" spans="1:16" x14ac:dyDescent="0.25">
      <c r="A40" t="s">
        <v>131</v>
      </c>
      <c r="B40" t="s">
        <v>134</v>
      </c>
      <c r="C40" s="17" t="s">
        <v>861</v>
      </c>
      <c r="D40" s="17" t="s">
        <v>865</v>
      </c>
      <c r="E40" t="s">
        <v>135</v>
      </c>
      <c r="F40" t="s">
        <v>130</v>
      </c>
      <c r="G40" t="s">
        <v>397</v>
      </c>
      <c r="H40" s="11">
        <v>100</v>
      </c>
      <c r="I40" t="s">
        <v>8</v>
      </c>
      <c r="J40" t="s">
        <v>118</v>
      </c>
      <c r="K40" t="s">
        <v>8</v>
      </c>
      <c r="L40" t="s">
        <v>140</v>
      </c>
      <c r="M40">
        <v>2019</v>
      </c>
      <c r="N40" t="s">
        <v>141</v>
      </c>
    </row>
    <row r="41" spans="1:16" x14ac:dyDescent="0.25">
      <c r="A41" t="s">
        <v>132</v>
      </c>
      <c r="B41" t="s">
        <v>133</v>
      </c>
      <c r="C41" s="17" t="s">
        <v>860</v>
      </c>
      <c r="D41" s="17" t="s">
        <v>865</v>
      </c>
      <c r="E41" t="s">
        <v>139</v>
      </c>
      <c r="F41" t="s">
        <v>130</v>
      </c>
      <c r="G41" t="s">
        <v>394</v>
      </c>
      <c r="H41" s="11">
        <v>2400</v>
      </c>
      <c r="I41" t="s">
        <v>33</v>
      </c>
      <c r="J41" t="s">
        <v>694</v>
      </c>
      <c r="K41" t="s">
        <v>33</v>
      </c>
      <c r="L41" t="s">
        <v>143</v>
      </c>
      <c r="M41">
        <v>2008</v>
      </c>
      <c r="N41" t="s">
        <v>709</v>
      </c>
    </row>
    <row r="42" spans="1:16" x14ac:dyDescent="0.25">
      <c r="B42" t="s">
        <v>133</v>
      </c>
      <c r="C42" s="17" t="s">
        <v>860</v>
      </c>
      <c r="D42" s="17" t="s">
        <v>865</v>
      </c>
      <c r="E42" t="s">
        <v>139</v>
      </c>
      <c r="F42" t="s">
        <v>130</v>
      </c>
      <c r="G42" t="s">
        <v>396</v>
      </c>
      <c r="H42" s="11">
        <v>1600</v>
      </c>
      <c r="I42" t="s">
        <v>33</v>
      </c>
      <c r="J42" t="s">
        <v>694</v>
      </c>
      <c r="K42" t="s">
        <v>33</v>
      </c>
      <c r="L42" t="s">
        <v>144</v>
      </c>
      <c r="M42">
        <v>2009</v>
      </c>
      <c r="N42" t="s">
        <v>711</v>
      </c>
    </row>
    <row r="43" spans="1:16" x14ac:dyDescent="0.25">
      <c r="B43" t="s">
        <v>133</v>
      </c>
      <c r="C43" s="17" t="s">
        <v>860</v>
      </c>
      <c r="D43" s="17" t="s">
        <v>865</v>
      </c>
      <c r="E43" t="s">
        <v>139</v>
      </c>
      <c r="F43" t="s">
        <v>130</v>
      </c>
      <c r="G43" t="s">
        <v>396</v>
      </c>
      <c r="H43" s="11">
        <v>4400</v>
      </c>
      <c r="I43" t="s">
        <v>33</v>
      </c>
      <c r="J43" t="s">
        <v>694</v>
      </c>
      <c r="K43" t="s">
        <v>33</v>
      </c>
      <c r="L43" t="s">
        <v>145</v>
      </c>
      <c r="M43">
        <v>2011</v>
      </c>
      <c r="N43" t="s">
        <v>710</v>
      </c>
    </row>
    <row r="44" spans="1:16" x14ac:dyDescent="0.25">
      <c r="B44" t="s">
        <v>133</v>
      </c>
      <c r="C44" s="17" t="s">
        <v>860</v>
      </c>
      <c r="D44" s="17" t="s">
        <v>865</v>
      </c>
      <c r="E44" t="s">
        <v>139</v>
      </c>
      <c r="F44" t="s">
        <v>130</v>
      </c>
      <c r="G44" t="s">
        <v>396</v>
      </c>
      <c r="H44" s="11">
        <v>2000</v>
      </c>
      <c r="I44" t="s">
        <v>33</v>
      </c>
      <c r="J44" t="s">
        <v>694</v>
      </c>
      <c r="K44" t="s">
        <v>33</v>
      </c>
      <c r="L44" t="s">
        <v>145</v>
      </c>
      <c r="M44">
        <v>2014</v>
      </c>
      <c r="N44" t="s">
        <v>711</v>
      </c>
    </row>
    <row r="45" spans="1:16" x14ac:dyDescent="0.25">
      <c r="B45" t="s">
        <v>133</v>
      </c>
      <c r="C45" s="17" t="s">
        <v>860</v>
      </c>
      <c r="D45" s="17" t="s">
        <v>865</v>
      </c>
      <c r="E45" t="s">
        <v>139</v>
      </c>
      <c r="F45" t="s">
        <v>130</v>
      </c>
      <c r="G45" t="s">
        <v>30</v>
      </c>
      <c r="H45" s="11">
        <v>262</v>
      </c>
      <c r="I45" t="s">
        <v>52</v>
      </c>
      <c r="J45" t="s">
        <v>118</v>
      </c>
      <c r="K45" t="s">
        <v>52</v>
      </c>
      <c r="L45" t="s">
        <v>146</v>
      </c>
      <c r="M45">
        <v>2014</v>
      </c>
      <c r="N45" t="s">
        <v>712</v>
      </c>
      <c r="P45" s="6"/>
    </row>
    <row r="46" spans="1:16" x14ac:dyDescent="0.25">
      <c r="B46" t="s">
        <v>133</v>
      </c>
      <c r="C46" s="17" t="s">
        <v>860</v>
      </c>
      <c r="D46" s="17" t="s">
        <v>865</v>
      </c>
      <c r="E46" t="s">
        <v>139</v>
      </c>
      <c r="F46" t="s">
        <v>130</v>
      </c>
      <c r="G46" t="s">
        <v>397</v>
      </c>
      <c r="H46" s="11">
        <v>1300</v>
      </c>
      <c r="I46" t="s">
        <v>32</v>
      </c>
      <c r="J46" t="s">
        <v>32</v>
      </c>
      <c r="K46" t="s">
        <v>33</v>
      </c>
      <c r="L46" t="s">
        <v>147</v>
      </c>
      <c r="M46">
        <v>2017</v>
      </c>
      <c r="N46" t="s">
        <v>713</v>
      </c>
    </row>
    <row r="47" spans="1:16" x14ac:dyDescent="0.25">
      <c r="A47" t="s">
        <v>138</v>
      </c>
      <c r="B47" t="s">
        <v>864</v>
      </c>
      <c r="C47" s="17" t="s">
        <v>178</v>
      </c>
      <c r="D47" s="17" t="s">
        <v>865</v>
      </c>
      <c r="E47" t="s">
        <v>137</v>
      </c>
      <c r="F47" t="s">
        <v>130</v>
      </c>
      <c r="G47" t="s">
        <v>396</v>
      </c>
      <c r="H47" s="11">
        <v>858</v>
      </c>
      <c r="I47" t="s">
        <v>33</v>
      </c>
      <c r="J47" t="s">
        <v>32</v>
      </c>
      <c r="K47" t="s">
        <v>33</v>
      </c>
      <c r="L47" t="s">
        <v>56</v>
      </c>
      <c r="M47">
        <v>2011</v>
      </c>
      <c r="N47" t="s">
        <v>714</v>
      </c>
    </row>
    <row r="48" spans="1:16" x14ac:dyDescent="0.25">
      <c r="A48" t="s">
        <v>148</v>
      </c>
      <c r="B48" t="s">
        <v>149</v>
      </c>
      <c r="C48" s="17" t="s">
        <v>863</v>
      </c>
      <c r="D48" s="17" t="s">
        <v>868</v>
      </c>
      <c r="E48" t="s">
        <v>150</v>
      </c>
      <c r="F48" t="s">
        <v>151</v>
      </c>
      <c r="G48" t="s">
        <v>30</v>
      </c>
      <c r="H48" s="11">
        <v>687</v>
      </c>
      <c r="I48" t="s">
        <v>52</v>
      </c>
      <c r="J48" t="s">
        <v>118</v>
      </c>
      <c r="K48" t="s">
        <v>52</v>
      </c>
      <c r="L48" t="s">
        <v>51</v>
      </c>
      <c r="M48">
        <v>2015</v>
      </c>
      <c r="N48" t="s">
        <v>715</v>
      </c>
    </row>
    <row r="49" spans="1:14" x14ac:dyDescent="0.25">
      <c r="A49" t="s">
        <v>153</v>
      </c>
      <c r="B49" t="s">
        <v>155</v>
      </c>
      <c r="C49" s="17" t="s">
        <v>178</v>
      </c>
      <c r="D49" s="17" t="s">
        <v>866</v>
      </c>
      <c r="E49" t="s">
        <v>154</v>
      </c>
      <c r="F49" t="s">
        <v>152</v>
      </c>
      <c r="G49" t="s">
        <v>30</v>
      </c>
      <c r="H49" s="11">
        <v>200</v>
      </c>
      <c r="I49" t="s">
        <v>8</v>
      </c>
      <c r="J49" t="s">
        <v>118</v>
      </c>
      <c r="K49" t="s">
        <v>8</v>
      </c>
      <c r="L49" t="s">
        <v>51</v>
      </c>
      <c r="M49">
        <v>2012</v>
      </c>
    </row>
    <row r="50" spans="1:14" x14ac:dyDescent="0.25">
      <c r="A50" t="s">
        <v>156</v>
      </c>
      <c r="B50" t="s">
        <v>157</v>
      </c>
      <c r="C50" s="17" t="s">
        <v>862</v>
      </c>
      <c r="D50" s="17" t="s">
        <v>866</v>
      </c>
      <c r="E50" t="s">
        <v>158</v>
      </c>
      <c r="F50" t="s">
        <v>152</v>
      </c>
      <c r="G50" t="s">
        <v>30</v>
      </c>
      <c r="H50" s="11">
        <v>292</v>
      </c>
      <c r="I50" t="s">
        <v>8</v>
      </c>
      <c r="J50" t="s">
        <v>118</v>
      </c>
      <c r="K50" t="s">
        <v>159</v>
      </c>
      <c r="L50" t="s">
        <v>160</v>
      </c>
      <c r="M50">
        <v>2012</v>
      </c>
      <c r="N50" t="s">
        <v>161</v>
      </c>
    </row>
    <row r="51" spans="1:14" x14ac:dyDescent="0.25">
      <c r="A51" t="s">
        <v>762</v>
      </c>
      <c r="B51" t="s">
        <v>162</v>
      </c>
      <c r="C51" s="17" t="s">
        <v>178</v>
      </c>
      <c r="D51" s="17" t="s">
        <v>866</v>
      </c>
      <c r="E51" t="s">
        <v>163</v>
      </c>
      <c r="F51" t="s">
        <v>152</v>
      </c>
      <c r="G51" t="s">
        <v>394</v>
      </c>
      <c r="H51" s="11">
        <v>2700</v>
      </c>
      <c r="I51" t="s">
        <v>33</v>
      </c>
      <c r="J51" t="s">
        <v>32</v>
      </c>
      <c r="K51" t="s">
        <v>33</v>
      </c>
      <c r="L51" t="s">
        <v>164</v>
      </c>
      <c r="M51">
        <v>2012</v>
      </c>
      <c r="N51" t="s">
        <v>761</v>
      </c>
    </row>
    <row r="52" spans="1:14" x14ac:dyDescent="0.25">
      <c r="B52" t="s">
        <v>162</v>
      </c>
      <c r="C52" s="17" t="s">
        <v>178</v>
      </c>
      <c r="D52" s="17" t="s">
        <v>866</v>
      </c>
      <c r="E52" t="s">
        <v>163</v>
      </c>
      <c r="F52" t="s">
        <v>152</v>
      </c>
      <c r="G52" t="s">
        <v>394</v>
      </c>
      <c r="H52" s="11">
        <v>4200</v>
      </c>
      <c r="I52" t="s">
        <v>33</v>
      </c>
      <c r="J52" t="s">
        <v>32</v>
      </c>
      <c r="K52" t="s">
        <v>33</v>
      </c>
      <c r="L52" t="s">
        <v>718</v>
      </c>
      <c r="M52">
        <v>2015</v>
      </c>
      <c r="N52" t="s">
        <v>716</v>
      </c>
    </row>
    <row r="53" spans="1:14" x14ac:dyDescent="0.25">
      <c r="B53" t="s">
        <v>162</v>
      </c>
      <c r="C53" s="17" t="s">
        <v>178</v>
      </c>
      <c r="D53" s="17" t="s">
        <v>866</v>
      </c>
      <c r="E53" t="s">
        <v>163</v>
      </c>
      <c r="F53" t="s">
        <v>152</v>
      </c>
      <c r="G53" t="s">
        <v>394</v>
      </c>
      <c r="H53" s="11">
        <v>3150</v>
      </c>
      <c r="I53" t="s">
        <v>33</v>
      </c>
      <c r="J53" t="s">
        <v>169</v>
      </c>
      <c r="K53" t="s">
        <v>33</v>
      </c>
      <c r="L53" t="s">
        <v>56</v>
      </c>
      <c r="M53">
        <v>2017</v>
      </c>
      <c r="N53" t="s">
        <v>717</v>
      </c>
    </row>
    <row r="54" spans="1:14" x14ac:dyDescent="0.25">
      <c r="A54" t="s">
        <v>165</v>
      </c>
      <c r="B54" t="s">
        <v>166</v>
      </c>
      <c r="C54" s="17" t="s">
        <v>862</v>
      </c>
      <c r="D54" s="17" t="s">
        <v>866</v>
      </c>
      <c r="E54" t="s">
        <v>167</v>
      </c>
      <c r="F54" t="s">
        <v>152</v>
      </c>
      <c r="G54" t="s">
        <v>30</v>
      </c>
      <c r="H54" s="11">
        <v>25</v>
      </c>
      <c r="I54" t="s">
        <v>8</v>
      </c>
      <c r="J54" t="s">
        <v>118</v>
      </c>
      <c r="K54" t="s">
        <v>8</v>
      </c>
      <c r="L54" t="s">
        <v>168</v>
      </c>
      <c r="M54">
        <v>2012</v>
      </c>
    </row>
    <row r="55" spans="1:14" x14ac:dyDescent="0.25">
      <c r="B55" t="s">
        <v>166</v>
      </c>
      <c r="C55" s="17" t="s">
        <v>862</v>
      </c>
      <c r="D55" s="17" t="s">
        <v>866</v>
      </c>
      <c r="E55" t="s">
        <v>167</v>
      </c>
      <c r="F55" t="s">
        <v>152</v>
      </c>
      <c r="G55" t="s">
        <v>396</v>
      </c>
      <c r="H55" s="11">
        <v>28000</v>
      </c>
      <c r="I55" t="s">
        <v>33</v>
      </c>
      <c r="J55" t="s">
        <v>32</v>
      </c>
      <c r="K55" t="s">
        <v>33</v>
      </c>
      <c r="L55" t="s">
        <v>56</v>
      </c>
      <c r="M55">
        <v>2018</v>
      </c>
      <c r="N55" t="s">
        <v>719</v>
      </c>
    </row>
    <row r="56" spans="1:14" x14ac:dyDescent="0.25">
      <c r="B56" t="s">
        <v>166</v>
      </c>
      <c r="C56" s="17" t="s">
        <v>862</v>
      </c>
      <c r="D56" s="17" t="s">
        <v>866</v>
      </c>
      <c r="E56" t="s">
        <v>167</v>
      </c>
      <c r="F56" t="s">
        <v>152</v>
      </c>
      <c r="G56" t="s">
        <v>396</v>
      </c>
      <c r="H56" s="11">
        <v>55000</v>
      </c>
      <c r="I56" t="s">
        <v>33</v>
      </c>
      <c r="J56" t="s">
        <v>32</v>
      </c>
      <c r="K56" t="s">
        <v>33</v>
      </c>
      <c r="L56" t="s">
        <v>56</v>
      </c>
      <c r="M56">
        <v>2020</v>
      </c>
      <c r="N56" t="s">
        <v>719</v>
      </c>
    </row>
    <row r="57" spans="1:14" x14ac:dyDescent="0.25">
      <c r="A57" t="s">
        <v>170</v>
      </c>
      <c r="B57" t="s">
        <v>171</v>
      </c>
      <c r="C57" s="17" t="s">
        <v>860</v>
      </c>
      <c r="D57" s="17" t="s">
        <v>866</v>
      </c>
      <c r="E57" t="s">
        <v>172</v>
      </c>
      <c r="F57" t="s">
        <v>152</v>
      </c>
      <c r="G57" t="s">
        <v>179</v>
      </c>
      <c r="H57" s="11">
        <v>2000</v>
      </c>
      <c r="I57" t="s">
        <v>32</v>
      </c>
      <c r="J57" t="s">
        <v>32</v>
      </c>
      <c r="K57" t="s">
        <v>32</v>
      </c>
      <c r="L57" t="s">
        <v>147</v>
      </c>
      <c r="M57">
        <v>2015</v>
      </c>
      <c r="N57" t="s">
        <v>720</v>
      </c>
    </row>
    <row r="58" spans="1:14" x14ac:dyDescent="0.25">
      <c r="A58" t="s">
        <v>175</v>
      </c>
      <c r="B58" t="s">
        <v>176</v>
      </c>
      <c r="C58" s="17" t="s">
        <v>860</v>
      </c>
      <c r="D58" s="17" t="s">
        <v>866</v>
      </c>
      <c r="E58" t="s">
        <v>177</v>
      </c>
      <c r="F58" t="s">
        <v>178</v>
      </c>
      <c r="G58" t="s">
        <v>30</v>
      </c>
      <c r="H58" s="11">
        <v>82</v>
      </c>
      <c r="I58" t="s">
        <v>8</v>
      </c>
      <c r="J58" t="s">
        <v>118</v>
      </c>
      <c r="K58" t="s">
        <v>8</v>
      </c>
      <c r="L58" t="s">
        <v>174</v>
      </c>
      <c r="M58">
        <v>2017</v>
      </c>
    </row>
    <row r="59" spans="1:14" x14ac:dyDescent="0.25">
      <c r="A59" t="s">
        <v>180</v>
      </c>
      <c r="B59" t="s">
        <v>182</v>
      </c>
      <c r="C59" s="17" t="s">
        <v>178</v>
      </c>
      <c r="D59" s="17" t="s">
        <v>866</v>
      </c>
      <c r="E59" t="s">
        <v>181</v>
      </c>
      <c r="F59" t="s">
        <v>178</v>
      </c>
      <c r="G59" t="s">
        <v>396</v>
      </c>
      <c r="H59" s="11">
        <v>1250</v>
      </c>
      <c r="I59" t="s">
        <v>33</v>
      </c>
      <c r="J59" t="s">
        <v>694</v>
      </c>
      <c r="K59" t="s">
        <v>33</v>
      </c>
      <c r="L59" t="s">
        <v>56</v>
      </c>
      <c r="M59">
        <v>2019</v>
      </c>
      <c r="N59" t="s">
        <v>721</v>
      </c>
    </row>
    <row r="60" spans="1:14" x14ac:dyDescent="0.25">
      <c r="A60" t="s">
        <v>187</v>
      </c>
      <c r="B60" t="s">
        <v>183</v>
      </c>
      <c r="C60" s="17" t="s">
        <v>178</v>
      </c>
      <c r="D60" s="17" t="s">
        <v>866</v>
      </c>
      <c r="E60" t="s">
        <v>184</v>
      </c>
      <c r="F60" t="s">
        <v>178</v>
      </c>
      <c r="G60" t="s">
        <v>30</v>
      </c>
      <c r="H60" s="11">
        <v>140</v>
      </c>
      <c r="I60" t="s">
        <v>52</v>
      </c>
      <c r="J60" t="s">
        <v>118</v>
      </c>
      <c r="K60" t="s">
        <v>903</v>
      </c>
      <c r="L60" t="s">
        <v>189</v>
      </c>
      <c r="M60">
        <v>2011</v>
      </c>
      <c r="N60" t="s">
        <v>188</v>
      </c>
    </row>
    <row r="61" spans="1:14" x14ac:dyDescent="0.25">
      <c r="A61" t="s">
        <v>185</v>
      </c>
      <c r="B61" t="s">
        <v>190</v>
      </c>
      <c r="C61" s="17" t="s">
        <v>862</v>
      </c>
      <c r="D61" s="17" t="s">
        <v>866</v>
      </c>
      <c r="E61" t="s">
        <v>186</v>
      </c>
      <c r="F61" t="s">
        <v>178</v>
      </c>
      <c r="G61" t="s">
        <v>396</v>
      </c>
      <c r="H61" s="14">
        <v>200</v>
      </c>
      <c r="I61" t="s">
        <v>32</v>
      </c>
      <c r="J61" t="s">
        <v>694</v>
      </c>
      <c r="K61" t="s">
        <v>32</v>
      </c>
      <c r="L61" t="s">
        <v>675</v>
      </c>
      <c r="M61">
        <v>2016</v>
      </c>
      <c r="N61" t="s">
        <v>722</v>
      </c>
    </row>
    <row r="62" spans="1:14" x14ac:dyDescent="0.25">
      <c r="A62" t="s">
        <v>195</v>
      </c>
      <c r="B62" t="s">
        <v>196</v>
      </c>
      <c r="C62" s="17" t="s">
        <v>860</v>
      </c>
      <c r="D62" s="17" t="s">
        <v>870</v>
      </c>
      <c r="E62" t="s">
        <v>197</v>
      </c>
      <c r="F62" t="s">
        <v>198</v>
      </c>
      <c r="G62" t="s">
        <v>397</v>
      </c>
      <c r="H62" s="11">
        <v>2000</v>
      </c>
      <c r="I62" t="s">
        <v>8</v>
      </c>
      <c r="J62" t="s">
        <v>118</v>
      </c>
      <c r="K62" t="s">
        <v>8</v>
      </c>
      <c r="L62" t="s">
        <v>199</v>
      </c>
      <c r="M62">
        <v>2018</v>
      </c>
      <c r="N62" t="s">
        <v>880</v>
      </c>
    </row>
    <row r="63" spans="1:14" x14ac:dyDescent="0.25">
      <c r="B63" t="s">
        <v>196</v>
      </c>
      <c r="C63" s="17" t="s">
        <v>860</v>
      </c>
      <c r="D63" s="17" t="s">
        <v>870</v>
      </c>
      <c r="E63" t="s">
        <v>197</v>
      </c>
      <c r="F63" t="s">
        <v>198</v>
      </c>
      <c r="G63" t="s">
        <v>397</v>
      </c>
      <c r="H63" s="11">
        <v>1400</v>
      </c>
      <c r="I63" t="s">
        <v>8</v>
      </c>
      <c r="J63" t="s">
        <v>118</v>
      </c>
      <c r="K63" t="s">
        <v>8</v>
      </c>
      <c r="L63" t="s">
        <v>200</v>
      </c>
      <c r="M63">
        <v>2019</v>
      </c>
      <c r="N63" t="s">
        <v>880</v>
      </c>
    </row>
    <row r="64" spans="1:14" x14ac:dyDescent="0.25">
      <c r="A64" t="s">
        <v>194</v>
      </c>
      <c r="B64" t="s">
        <v>193</v>
      </c>
      <c r="C64" s="17" t="s">
        <v>861</v>
      </c>
      <c r="D64" s="17" t="s">
        <v>870</v>
      </c>
      <c r="E64" t="s">
        <v>192</v>
      </c>
      <c r="F64" t="s">
        <v>198</v>
      </c>
      <c r="G64" t="s">
        <v>179</v>
      </c>
      <c r="H64" s="11">
        <v>111</v>
      </c>
      <c r="I64" t="s">
        <v>8</v>
      </c>
      <c r="J64" t="s">
        <v>118</v>
      </c>
      <c r="K64" t="s">
        <v>8</v>
      </c>
      <c r="L64" t="s">
        <v>23</v>
      </c>
      <c r="M64">
        <v>2012</v>
      </c>
    </row>
    <row r="65" spans="1:14" x14ac:dyDescent="0.25">
      <c r="A65" t="s">
        <v>214</v>
      </c>
      <c r="B65" t="s">
        <v>204</v>
      </c>
      <c r="C65" s="17" t="s">
        <v>861</v>
      </c>
      <c r="D65" s="17" t="s">
        <v>870</v>
      </c>
      <c r="E65" t="s">
        <v>205</v>
      </c>
      <c r="F65" t="s">
        <v>198</v>
      </c>
      <c r="G65" t="s">
        <v>428</v>
      </c>
      <c r="H65" s="11"/>
      <c r="L65" t="s">
        <v>429</v>
      </c>
    </row>
    <row r="66" spans="1:14" x14ac:dyDescent="0.25">
      <c r="A66" t="s">
        <v>209</v>
      </c>
      <c r="B66" t="s">
        <v>210</v>
      </c>
      <c r="C66" s="17" t="s">
        <v>861</v>
      </c>
      <c r="D66" s="17" t="s">
        <v>870</v>
      </c>
      <c r="E66" t="s">
        <v>211</v>
      </c>
      <c r="F66" t="s">
        <v>198</v>
      </c>
      <c r="G66" t="s">
        <v>30</v>
      </c>
      <c r="H66" s="11">
        <v>338</v>
      </c>
      <c r="I66" t="s">
        <v>8</v>
      </c>
      <c r="J66" t="s">
        <v>118</v>
      </c>
      <c r="K66" t="s">
        <v>8</v>
      </c>
      <c r="L66" t="s">
        <v>168</v>
      </c>
      <c r="M66">
        <v>2012</v>
      </c>
    </row>
    <row r="67" spans="1:14" x14ac:dyDescent="0.25">
      <c r="A67" t="s">
        <v>206</v>
      </c>
      <c r="B67" t="s">
        <v>208</v>
      </c>
      <c r="C67" s="17" t="s">
        <v>862</v>
      </c>
      <c r="D67" s="17" t="s">
        <v>870</v>
      </c>
      <c r="E67" t="s">
        <v>207</v>
      </c>
      <c r="F67" t="s">
        <v>198</v>
      </c>
      <c r="G67" t="s">
        <v>30</v>
      </c>
      <c r="H67" s="11">
        <v>117</v>
      </c>
      <c r="I67" t="s">
        <v>8</v>
      </c>
      <c r="J67" t="s">
        <v>118</v>
      </c>
      <c r="K67" t="s">
        <v>8</v>
      </c>
      <c r="L67" t="s">
        <v>168</v>
      </c>
      <c r="M67">
        <v>2012</v>
      </c>
    </row>
    <row r="68" spans="1:14" x14ac:dyDescent="0.25">
      <c r="A68" t="s">
        <v>216</v>
      </c>
      <c r="B68" t="s">
        <v>215</v>
      </c>
      <c r="C68" s="17" t="s">
        <v>862</v>
      </c>
      <c r="D68" s="17" t="s">
        <v>870</v>
      </c>
      <c r="E68" t="s">
        <v>217</v>
      </c>
      <c r="F68" t="s">
        <v>198</v>
      </c>
      <c r="G68" t="s">
        <v>30</v>
      </c>
      <c r="H68" s="11">
        <v>21</v>
      </c>
      <c r="I68" t="s">
        <v>8</v>
      </c>
      <c r="J68" t="s">
        <v>118</v>
      </c>
      <c r="K68" t="s">
        <v>8</v>
      </c>
      <c r="L68" t="s">
        <v>168</v>
      </c>
      <c r="M68">
        <v>2012</v>
      </c>
    </row>
    <row r="69" spans="1:14" x14ac:dyDescent="0.25">
      <c r="A69" t="s">
        <v>203</v>
      </c>
      <c r="B69" t="s">
        <v>202</v>
      </c>
      <c r="C69" s="17" t="s">
        <v>863</v>
      </c>
      <c r="D69" s="17" t="s">
        <v>870</v>
      </c>
      <c r="E69" t="s">
        <v>201</v>
      </c>
      <c r="F69" t="s">
        <v>198</v>
      </c>
      <c r="G69" t="s">
        <v>30</v>
      </c>
      <c r="H69" s="11">
        <v>327</v>
      </c>
      <c r="I69" t="s">
        <v>8</v>
      </c>
      <c r="J69" t="s">
        <v>118</v>
      </c>
      <c r="K69" t="s">
        <v>8</v>
      </c>
      <c r="L69" t="s">
        <v>212</v>
      </c>
      <c r="M69">
        <v>2012</v>
      </c>
    </row>
    <row r="70" spans="1:14" x14ac:dyDescent="0.25">
      <c r="B70" t="s">
        <v>202</v>
      </c>
      <c r="C70" s="17" t="s">
        <v>863</v>
      </c>
      <c r="D70" s="17" t="s">
        <v>870</v>
      </c>
      <c r="E70" t="s">
        <v>201</v>
      </c>
      <c r="F70" t="s">
        <v>198</v>
      </c>
      <c r="G70" t="s">
        <v>30</v>
      </c>
      <c r="H70" s="11">
        <v>42</v>
      </c>
      <c r="I70" t="s">
        <v>8</v>
      </c>
      <c r="J70" t="s">
        <v>118</v>
      </c>
      <c r="K70" t="s">
        <v>8</v>
      </c>
      <c r="L70" t="s">
        <v>213</v>
      </c>
      <c r="M70">
        <v>2012</v>
      </c>
    </row>
    <row r="71" spans="1:14" x14ac:dyDescent="0.25">
      <c r="B71" t="s">
        <v>202</v>
      </c>
      <c r="C71" s="17" t="s">
        <v>863</v>
      </c>
      <c r="D71" s="17" t="s">
        <v>870</v>
      </c>
      <c r="E71" t="s">
        <v>201</v>
      </c>
      <c r="F71" t="s">
        <v>198</v>
      </c>
      <c r="G71" t="s">
        <v>30</v>
      </c>
      <c r="H71" s="11"/>
      <c r="L71" t="s">
        <v>103</v>
      </c>
      <c r="M71">
        <v>2019</v>
      </c>
    </row>
    <row r="72" spans="1:14" x14ac:dyDescent="0.25">
      <c r="A72" t="s">
        <v>226</v>
      </c>
      <c r="B72" t="s">
        <v>219</v>
      </c>
      <c r="C72" s="17" t="s">
        <v>861</v>
      </c>
      <c r="D72" s="17" t="s">
        <v>869</v>
      </c>
      <c r="E72" t="s">
        <v>222</v>
      </c>
      <c r="F72" t="s">
        <v>220</v>
      </c>
      <c r="G72" t="s">
        <v>30</v>
      </c>
      <c r="H72" s="11">
        <v>240</v>
      </c>
      <c r="I72" t="s">
        <v>8</v>
      </c>
      <c r="J72" t="s">
        <v>118</v>
      </c>
      <c r="K72" t="s">
        <v>8</v>
      </c>
      <c r="L72" t="s">
        <v>168</v>
      </c>
      <c r="M72">
        <v>2020</v>
      </c>
      <c r="N72" t="s">
        <v>907</v>
      </c>
    </row>
    <row r="73" spans="1:14" x14ac:dyDescent="0.25">
      <c r="A73" t="s">
        <v>506</v>
      </c>
      <c r="B73" t="s">
        <v>507</v>
      </c>
      <c r="C73" s="17" t="s">
        <v>178</v>
      </c>
      <c r="D73" s="17" t="s">
        <v>865</v>
      </c>
      <c r="E73" t="s">
        <v>505</v>
      </c>
      <c r="F73" t="s">
        <v>230</v>
      </c>
      <c r="G73" t="s">
        <v>30</v>
      </c>
      <c r="H73" s="11">
        <v>9</v>
      </c>
      <c r="I73" t="s">
        <v>8</v>
      </c>
      <c r="J73" t="s">
        <v>118</v>
      </c>
      <c r="K73" t="s">
        <v>8</v>
      </c>
      <c r="L73" t="s">
        <v>508</v>
      </c>
      <c r="M73">
        <v>2012</v>
      </c>
    </row>
    <row r="74" spans="1:14" x14ac:dyDescent="0.25">
      <c r="A74" t="s">
        <v>233</v>
      </c>
      <c r="B74" t="s">
        <v>234</v>
      </c>
      <c r="C74" s="17" t="s">
        <v>860</v>
      </c>
      <c r="D74" s="17" t="s">
        <v>867</v>
      </c>
      <c r="E74" t="s">
        <v>235</v>
      </c>
      <c r="F74" t="s">
        <v>236</v>
      </c>
      <c r="G74" t="s">
        <v>30</v>
      </c>
      <c r="H74" s="11">
        <v>25</v>
      </c>
      <c r="I74" t="s">
        <v>8</v>
      </c>
      <c r="J74" t="s">
        <v>118</v>
      </c>
      <c r="K74" t="s">
        <v>8</v>
      </c>
      <c r="L74" t="s">
        <v>239</v>
      </c>
      <c r="M74">
        <v>2013</v>
      </c>
      <c r="N74" t="s">
        <v>267</v>
      </c>
    </row>
    <row r="75" spans="1:14" x14ac:dyDescent="0.25">
      <c r="A75" t="s">
        <v>245</v>
      </c>
      <c r="B75" t="s">
        <v>246</v>
      </c>
      <c r="C75" s="17" t="s">
        <v>860</v>
      </c>
      <c r="D75" s="17" t="s">
        <v>867</v>
      </c>
      <c r="E75" t="s">
        <v>247</v>
      </c>
      <c r="F75" t="s">
        <v>236</v>
      </c>
      <c r="G75" t="s">
        <v>396</v>
      </c>
      <c r="H75" s="11">
        <v>3000</v>
      </c>
      <c r="I75" t="s">
        <v>33</v>
      </c>
      <c r="J75" t="s">
        <v>32</v>
      </c>
      <c r="K75" t="s">
        <v>33</v>
      </c>
      <c r="L75" t="s">
        <v>248</v>
      </c>
      <c r="M75">
        <v>2012</v>
      </c>
      <c r="N75" t="s">
        <v>723</v>
      </c>
    </row>
    <row r="76" spans="1:14" x14ac:dyDescent="0.25">
      <c r="A76" t="s">
        <v>255</v>
      </c>
      <c r="B76" t="s">
        <v>254</v>
      </c>
      <c r="C76" s="17" t="s">
        <v>178</v>
      </c>
      <c r="D76" s="17" t="s">
        <v>867</v>
      </c>
      <c r="E76" t="s">
        <v>249</v>
      </c>
      <c r="F76" t="s">
        <v>236</v>
      </c>
      <c r="G76" t="s">
        <v>396</v>
      </c>
      <c r="H76" s="11">
        <v>19</v>
      </c>
      <c r="I76" t="s">
        <v>8</v>
      </c>
      <c r="J76" t="s">
        <v>118</v>
      </c>
      <c r="K76" t="s">
        <v>8</v>
      </c>
      <c r="L76" t="s">
        <v>56</v>
      </c>
      <c r="M76">
        <v>2012</v>
      </c>
    </row>
    <row r="77" spans="1:14" x14ac:dyDescent="0.25">
      <c r="A77" t="s">
        <v>981</v>
      </c>
      <c r="B77" t="s">
        <v>982</v>
      </c>
      <c r="C77" s="17" t="s">
        <v>178</v>
      </c>
      <c r="D77" s="17" t="s">
        <v>867</v>
      </c>
      <c r="E77" t="s">
        <v>983</v>
      </c>
      <c r="F77" t="s">
        <v>262</v>
      </c>
      <c r="G77" t="s">
        <v>396</v>
      </c>
      <c r="H77" s="32">
        <v>46.4</v>
      </c>
      <c r="I77" t="s">
        <v>8</v>
      </c>
      <c r="J77" t="s">
        <v>32</v>
      </c>
      <c r="K77" t="s">
        <v>32</v>
      </c>
      <c r="L77" t="s">
        <v>56</v>
      </c>
      <c r="M77">
        <v>2020</v>
      </c>
    </row>
    <row r="78" spans="1:14" x14ac:dyDescent="0.25">
      <c r="A78" t="s">
        <v>265</v>
      </c>
      <c r="B78" t="s">
        <v>264</v>
      </c>
      <c r="C78" s="17" t="s">
        <v>862</v>
      </c>
      <c r="D78" s="17" t="s">
        <v>867</v>
      </c>
      <c r="E78" t="s">
        <v>263</v>
      </c>
      <c r="F78" t="s">
        <v>262</v>
      </c>
      <c r="G78" t="s">
        <v>397</v>
      </c>
      <c r="H78" s="11">
        <v>1300</v>
      </c>
      <c r="I78" t="s">
        <v>8</v>
      </c>
      <c r="J78" t="s">
        <v>118</v>
      </c>
      <c r="K78" t="s">
        <v>8</v>
      </c>
      <c r="L78" t="s">
        <v>266</v>
      </c>
      <c r="M78">
        <v>2019</v>
      </c>
      <c r="N78" t="s">
        <v>267</v>
      </c>
    </row>
    <row r="79" spans="1:14" x14ac:dyDescent="0.25">
      <c r="A79" t="s">
        <v>268</v>
      </c>
      <c r="B79" t="s">
        <v>269</v>
      </c>
      <c r="C79" s="17" t="s">
        <v>863</v>
      </c>
      <c r="D79" s="17" t="s">
        <v>867</v>
      </c>
      <c r="E79" t="s">
        <v>270</v>
      </c>
      <c r="F79" t="s">
        <v>262</v>
      </c>
      <c r="G79" t="s">
        <v>396</v>
      </c>
      <c r="H79" s="11">
        <v>12500</v>
      </c>
      <c r="I79" t="s">
        <v>33</v>
      </c>
      <c r="J79" t="s">
        <v>32</v>
      </c>
      <c r="K79" t="s">
        <v>33</v>
      </c>
      <c r="L79" t="s">
        <v>56</v>
      </c>
      <c r="M79">
        <v>2013</v>
      </c>
      <c r="N79" t="s">
        <v>724</v>
      </c>
    </row>
    <row r="80" spans="1:14" x14ac:dyDescent="0.25">
      <c r="B80" t="s">
        <v>269</v>
      </c>
      <c r="C80" s="17" t="s">
        <v>863</v>
      </c>
      <c r="D80" s="17" t="s">
        <v>867</v>
      </c>
      <c r="E80" t="s">
        <v>270</v>
      </c>
      <c r="F80" t="s">
        <v>262</v>
      </c>
      <c r="G80" t="s">
        <v>394</v>
      </c>
      <c r="H80" s="11">
        <v>9500</v>
      </c>
      <c r="I80" t="s">
        <v>33</v>
      </c>
      <c r="J80" t="s">
        <v>32</v>
      </c>
      <c r="K80" t="s">
        <v>33</v>
      </c>
      <c r="L80" t="s">
        <v>56</v>
      </c>
      <c r="M80">
        <v>2014</v>
      </c>
      <c r="N80" t="s">
        <v>725</v>
      </c>
    </row>
    <row r="81" spans="1:14" x14ac:dyDescent="0.25">
      <c r="B81" t="s">
        <v>269</v>
      </c>
      <c r="C81" s="17" t="s">
        <v>863</v>
      </c>
      <c r="D81" s="17" t="s">
        <v>867</v>
      </c>
      <c r="E81" t="s">
        <v>270</v>
      </c>
      <c r="F81" t="s">
        <v>262</v>
      </c>
      <c r="G81" t="s">
        <v>394</v>
      </c>
      <c r="H81" s="11">
        <v>3200</v>
      </c>
      <c r="I81" t="s">
        <v>33</v>
      </c>
      <c r="J81" t="s">
        <v>32</v>
      </c>
      <c r="K81" t="s">
        <v>33</v>
      </c>
      <c r="L81" t="s">
        <v>56</v>
      </c>
      <c r="M81">
        <v>2015</v>
      </c>
      <c r="N81" t="s">
        <v>725</v>
      </c>
    </row>
    <row r="82" spans="1:14" x14ac:dyDescent="0.25">
      <c r="A82" t="s">
        <v>271</v>
      </c>
      <c r="B82" t="s">
        <v>272</v>
      </c>
      <c r="C82" s="17" t="s">
        <v>178</v>
      </c>
      <c r="D82" s="17" t="s">
        <v>867</v>
      </c>
      <c r="E82" t="s">
        <v>273</v>
      </c>
      <c r="F82" t="s">
        <v>262</v>
      </c>
      <c r="G82" t="s">
        <v>396</v>
      </c>
      <c r="H82" s="11">
        <v>68</v>
      </c>
      <c r="I82" t="s">
        <v>8</v>
      </c>
      <c r="J82" t="s">
        <v>118</v>
      </c>
      <c r="K82" t="s">
        <v>8</v>
      </c>
      <c r="L82" t="s">
        <v>56</v>
      </c>
      <c r="M82">
        <v>2019</v>
      </c>
    </row>
    <row r="83" spans="1:14" x14ac:dyDescent="0.25">
      <c r="A83" t="s">
        <v>274</v>
      </c>
      <c r="B83" t="s">
        <v>275</v>
      </c>
      <c r="C83" s="17" t="s">
        <v>178</v>
      </c>
      <c r="D83" s="17" t="s">
        <v>867</v>
      </c>
      <c r="E83" t="s">
        <v>276</v>
      </c>
      <c r="F83" t="s">
        <v>262</v>
      </c>
      <c r="G83" t="s">
        <v>396</v>
      </c>
      <c r="H83" s="11">
        <v>238</v>
      </c>
      <c r="I83" t="s">
        <v>33</v>
      </c>
      <c r="J83" t="s">
        <v>118</v>
      </c>
      <c r="K83" t="s">
        <v>32</v>
      </c>
      <c r="L83" t="s">
        <v>56</v>
      </c>
      <c r="M83">
        <v>2017</v>
      </c>
      <c r="N83" t="s">
        <v>726</v>
      </c>
    </row>
    <row r="84" spans="1:14" x14ac:dyDescent="0.25">
      <c r="A84" t="s">
        <v>668</v>
      </c>
      <c r="B84" t="s">
        <v>669</v>
      </c>
      <c r="C84" s="17" t="s">
        <v>862</v>
      </c>
      <c r="D84" s="17" t="s">
        <v>869</v>
      </c>
      <c r="E84" t="s">
        <v>670</v>
      </c>
      <c r="F84" t="s">
        <v>671</v>
      </c>
      <c r="G84" t="s">
        <v>30</v>
      </c>
      <c r="H84" s="11">
        <v>10</v>
      </c>
      <c r="I84" t="s">
        <v>8</v>
      </c>
      <c r="J84" t="s">
        <v>118</v>
      </c>
      <c r="K84" t="s">
        <v>8</v>
      </c>
      <c r="L84" t="s">
        <v>727</v>
      </c>
      <c r="M84" s="3">
        <v>2009</v>
      </c>
      <c r="N84" t="s">
        <v>878</v>
      </c>
    </row>
    <row r="85" spans="1:14" x14ac:dyDescent="0.25">
      <c r="A85" t="s">
        <v>674</v>
      </c>
      <c r="B85" t="s">
        <v>672</v>
      </c>
      <c r="C85" s="17" t="s">
        <v>862</v>
      </c>
      <c r="D85" s="17" t="s">
        <v>869</v>
      </c>
      <c r="E85" t="s">
        <v>673</v>
      </c>
      <c r="F85" t="s">
        <v>671</v>
      </c>
      <c r="G85" t="s">
        <v>396</v>
      </c>
      <c r="H85" s="14">
        <v>20</v>
      </c>
      <c r="I85" s="6" t="s">
        <v>52</v>
      </c>
      <c r="J85" t="s">
        <v>118</v>
      </c>
      <c r="K85" s="6" t="s">
        <v>52</v>
      </c>
      <c r="L85" s="6" t="s">
        <v>807</v>
      </c>
      <c r="M85" s="6">
        <v>2017</v>
      </c>
      <c r="N85" s="6" t="s">
        <v>818</v>
      </c>
    </row>
    <row r="86" spans="1:14" x14ac:dyDescent="0.25">
      <c r="A86" t="s">
        <v>328</v>
      </c>
      <c r="B86" t="s">
        <v>329</v>
      </c>
      <c r="C86" s="17" t="s">
        <v>178</v>
      </c>
      <c r="D86" s="17" t="s">
        <v>868</v>
      </c>
      <c r="E86" t="s">
        <v>330</v>
      </c>
      <c r="F86" t="s">
        <v>296</v>
      </c>
      <c r="G86" t="s">
        <v>30</v>
      </c>
      <c r="H86" s="11">
        <v>10</v>
      </c>
      <c r="I86" t="s">
        <v>8</v>
      </c>
      <c r="J86" t="s">
        <v>118</v>
      </c>
      <c r="K86" t="s">
        <v>8</v>
      </c>
      <c r="L86" t="s">
        <v>51</v>
      </c>
      <c r="M86">
        <v>2011</v>
      </c>
    </row>
    <row r="87" spans="1:14" x14ac:dyDescent="0.25">
      <c r="A87" t="s">
        <v>324</v>
      </c>
      <c r="B87" t="s">
        <v>325</v>
      </c>
      <c r="C87" s="17" t="s">
        <v>178</v>
      </c>
      <c r="D87" s="17" t="s">
        <v>868</v>
      </c>
      <c r="E87" t="s">
        <v>326</v>
      </c>
      <c r="F87" t="s">
        <v>296</v>
      </c>
      <c r="G87" t="s">
        <v>30</v>
      </c>
      <c r="H87" s="11">
        <v>45</v>
      </c>
      <c r="I87" t="s">
        <v>8</v>
      </c>
      <c r="J87" t="s">
        <v>118</v>
      </c>
      <c r="K87" t="s">
        <v>8</v>
      </c>
      <c r="L87" t="s">
        <v>327</v>
      </c>
      <c r="M87">
        <v>2011</v>
      </c>
    </row>
    <row r="88" spans="1:14" x14ac:dyDescent="0.25">
      <c r="A88" t="s">
        <v>315</v>
      </c>
      <c r="B88" t="s">
        <v>316</v>
      </c>
      <c r="C88" s="17" t="s">
        <v>860</v>
      </c>
      <c r="D88" s="17" t="s">
        <v>868</v>
      </c>
      <c r="E88" t="s">
        <v>317</v>
      </c>
      <c r="F88" t="s">
        <v>296</v>
      </c>
      <c r="G88" t="s">
        <v>30</v>
      </c>
      <c r="H88" s="11">
        <v>367</v>
      </c>
      <c r="I88" t="s">
        <v>33</v>
      </c>
      <c r="J88" t="s">
        <v>8</v>
      </c>
      <c r="K88" t="s">
        <v>33</v>
      </c>
      <c r="L88" t="s">
        <v>318</v>
      </c>
      <c r="M88">
        <v>2011</v>
      </c>
      <c r="N88" t="s">
        <v>731</v>
      </c>
    </row>
    <row r="89" spans="1:14" x14ac:dyDescent="0.25">
      <c r="B89" t="s">
        <v>316</v>
      </c>
      <c r="C89" s="17" t="s">
        <v>860</v>
      </c>
      <c r="D89" s="17" t="s">
        <v>868</v>
      </c>
      <c r="E89" t="s">
        <v>317</v>
      </c>
      <c r="F89" t="s">
        <v>296</v>
      </c>
      <c r="G89" t="s">
        <v>427</v>
      </c>
      <c r="H89" s="11">
        <v>200</v>
      </c>
      <c r="I89" t="s">
        <v>8</v>
      </c>
      <c r="J89" t="s">
        <v>118</v>
      </c>
      <c r="K89" t="s">
        <v>8</v>
      </c>
      <c r="L89" t="s">
        <v>321</v>
      </c>
      <c r="M89">
        <v>2010</v>
      </c>
    </row>
    <row r="90" spans="1:14" x14ac:dyDescent="0.25">
      <c r="B90" t="s">
        <v>316</v>
      </c>
      <c r="C90" s="17" t="s">
        <v>860</v>
      </c>
      <c r="D90" s="17" t="s">
        <v>868</v>
      </c>
      <c r="E90" t="s">
        <v>317</v>
      </c>
      <c r="F90" t="s">
        <v>296</v>
      </c>
      <c r="G90" t="s">
        <v>427</v>
      </c>
      <c r="H90" s="11">
        <v>81</v>
      </c>
      <c r="I90" t="s">
        <v>8</v>
      </c>
      <c r="J90" t="s">
        <v>118</v>
      </c>
      <c r="K90" t="s">
        <v>8</v>
      </c>
      <c r="L90" t="s">
        <v>319</v>
      </c>
      <c r="M90">
        <v>2011</v>
      </c>
    </row>
    <row r="91" spans="1:14" x14ac:dyDescent="0.25">
      <c r="B91" t="s">
        <v>316</v>
      </c>
      <c r="C91" s="17" t="s">
        <v>860</v>
      </c>
      <c r="D91" s="17" t="s">
        <v>868</v>
      </c>
      <c r="E91" t="s">
        <v>317</v>
      </c>
      <c r="F91" t="s">
        <v>296</v>
      </c>
      <c r="G91" t="s">
        <v>427</v>
      </c>
      <c r="H91" s="11">
        <v>150</v>
      </c>
      <c r="I91" t="s">
        <v>8</v>
      </c>
      <c r="J91" t="s">
        <v>118</v>
      </c>
      <c r="K91" t="s">
        <v>8</v>
      </c>
      <c r="L91" t="s">
        <v>320</v>
      </c>
      <c r="M91">
        <v>2013</v>
      </c>
    </row>
    <row r="92" spans="1:14" x14ac:dyDescent="0.25">
      <c r="B92" t="s">
        <v>316</v>
      </c>
      <c r="C92" s="17" t="s">
        <v>860</v>
      </c>
      <c r="D92" s="17" t="s">
        <v>868</v>
      </c>
      <c r="E92" t="s">
        <v>317</v>
      </c>
      <c r="F92" t="s">
        <v>296</v>
      </c>
      <c r="G92" t="s">
        <v>30</v>
      </c>
      <c r="H92" s="11">
        <v>50</v>
      </c>
      <c r="I92" t="s">
        <v>8</v>
      </c>
      <c r="J92" t="s">
        <v>118</v>
      </c>
      <c r="K92" t="s">
        <v>8</v>
      </c>
      <c r="L92" t="s">
        <v>323</v>
      </c>
      <c r="M92">
        <v>2014</v>
      </c>
    </row>
    <row r="93" spans="1:14" x14ac:dyDescent="0.25">
      <c r="A93" t="s">
        <v>293</v>
      </c>
      <c r="B93" t="s">
        <v>294</v>
      </c>
      <c r="C93" s="17" t="s">
        <v>862</v>
      </c>
      <c r="D93" s="17" t="s">
        <v>868</v>
      </c>
      <c r="E93" t="s">
        <v>295</v>
      </c>
      <c r="F93" t="s">
        <v>296</v>
      </c>
      <c r="G93" t="s">
        <v>396</v>
      </c>
      <c r="H93" s="11">
        <v>6000</v>
      </c>
      <c r="I93" t="s">
        <v>33</v>
      </c>
      <c r="J93" t="s">
        <v>314</v>
      </c>
      <c r="K93" t="s">
        <v>33</v>
      </c>
      <c r="L93" t="s">
        <v>56</v>
      </c>
      <c r="M93">
        <v>2014</v>
      </c>
      <c r="N93" t="s">
        <v>730</v>
      </c>
    </row>
    <row r="94" spans="1:14" x14ac:dyDescent="0.25">
      <c r="A94" t="s">
        <v>311</v>
      </c>
      <c r="B94" t="s">
        <v>308</v>
      </c>
      <c r="C94" s="17" t="s">
        <v>860</v>
      </c>
      <c r="D94" s="17" t="s">
        <v>868</v>
      </c>
      <c r="E94" t="s">
        <v>309</v>
      </c>
      <c r="F94" t="s">
        <v>310</v>
      </c>
      <c r="G94" t="s">
        <v>397</v>
      </c>
      <c r="H94" s="11">
        <v>505</v>
      </c>
      <c r="I94" t="s">
        <v>8</v>
      </c>
      <c r="J94" t="s">
        <v>118</v>
      </c>
      <c r="K94" t="s">
        <v>8</v>
      </c>
      <c r="L94" t="s">
        <v>312</v>
      </c>
      <c r="M94">
        <v>2012</v>
      </c>
      <c r="N94" t="s">
        <v>313</v>
      </c>
    </row>
    <row r="95" spans="1:14" x14ac:dyDescent="0.25">
      <c r="A95" t="s">
        <v>438</v>
      </c>
      <c r="B95" t="s">
        <v>440</v>
      </c>
      <c r="C95" s="17" t="s">
        <v>178</v>
      </c>
      <c r="D95" s="17" t="s">
        <v>868</v>
      </c>
      <c r="E95" t="s">
        <v>439</v>
      </c>
      <c r="F95" t="s">
        <v>299</v>
      </c>
      <c r="G95" t="s">
        <v>396</v>
      </c>
      <c r="H95" s="11">
        <v>1500</v>
      </c>
      <c r="I95" t="s">
        <v>33</v>
      </c>
      <c r="J95" t="s">
        <v>8</v>
      </c>
      <c r="K95" t="s">
        <v>33</v>
      </c>
      <c r="L95" t="s">
        <v>56</v>
      </c>
      <c r="M95">
        <v>2018</v>
      </c>
      <c r="N95" t="s">
        <v>728</v>
      </c>
    </row>
    <row r="96" spans="1:14" x14ac:dyDescent="0.25">
      <c r="A96" t="s">
        <v>303</v>
      </c>
      <c r="B96" t="s">
        <v>286</v>
      </c>
      <c r="C96" s="17" t="s">
        <v>861</v>
      </c>
      <c r="D96" s="17" t="s">
        <v>868</v>
      </c>
      <c r="E96" t="s">
        <v>289</v>
      </c>
      <c r="F96" t="s">
        <v>299</v>
      </c>
      <c r="G96" t="s">
        <v>179</v>
      </c>
      <c r="H96" s="11">
        <v>335</v>
      </c>
      <c r="I96" t="s">
        <v>8</v>
      </c>
      <c r="J96" t="s">
        <v>118</v>
      </c>
      <c r="K96" t="s">
        <v>78</v>
      </c>
      <c r="L96" t="s">
        <v>304</v>
      </c>
      <c r="M96">
        <v>2018</v>
      </c>
      <c r="N96" t="s">
        <v>752</v>
      </c>
    </row>
    <row r="97" spans="1:16" x14ac:dyDescent="0.25">
      <c r="A97" t="s">
        <v>305</v>
      </c>
      <c r="B97" t="s">
        <v>307</v>
      </c>
      <c r="C97" s="17" t="s">
        <v>178</v>
      </c>
      <c r="D97" s="17" t="s">
        <v>868</v>
      </c>
      <c r="E97" t="s">
        <v>306</v>
      </c>
      <c r="F97" t="s">
        <v>299</v>
      </c>
      <c r="G97" t="s">
        <v>396</v>
      </c>
      <c r="H97" s="11">
        <v>50000</v>
      </c>
      <c r="I97" t="s">
        <v>33</v>
      </c>
      <c r="J97" t="s">
        <v>32</v>
      </c>
      <c r="K97" t="s">
        <v>33</v>
      </c>
      <c r="L97" t="s">
        <v>56</v>
      </c>
      <c r="M97" t="s">
        <v>984</v>
      </c>
      <c r="N97" t="s">
        <v>729</v>
      </c>
    </row>
    <row r="98" spans="1:16" x14ac:dyDescent="0.25">
      <c r="A98" t="s">
        <v>398</v>
      </c>
      <c r="B98" t="s">
        <v>400</v>
      </c>
      <c r="C98" s="17" t="s">
        <v>862</v>
      </c>
      <c r="D98" s="17" t="s">
        <v>867</v>
      </c>
      <c r="E98" t="s">
        <v>399</v>
      </c>
      <c r="F98" t="s">
        <v>334</v>
      </c>
      <c r="G98" t="s">
        <v>396</v>
      </c>
      <c r="H98" s="11">
        <v>1100</v>
      </c>
      <c r="I98" t="s">
        <v>32</v>
      </c>
      <c r="J98" t="s">
        <v>32</v>
      </c>
      <c r="K98" t="s">
        <v>32</v>
      </c>
      <c r="L98" t="s">
        <v>56</v>
      </c>
      <c r="M98">
        <v>2018</v>
      </c>
    </row>
    <row r="99" spans="1:16" x14ac:dyDescent="0.25">
      <c r="A99" t="s">
        <v>384</v>
      </c>
      <c r="B99" t="s">
        <v>332</v>
      </c>
      <c r="C99" s="17" t="s">
        <v>178</v>
      </c>
      <c r="D99" s="17" t="s">
        <v>867</v>
      </c>
      <c r="E99" t="s">
        <v>333</v>
      </c>
      <c r="F99" t="s">
        <v>334</v>
      </c>
      <c r="G99" t="s">
        <v>30</v>
      </c>
      <c r="H99" s="11">
        <v>25</v>
      </c>
      <c r="I99" t="s">
        <v>8</v>
      </c>
      <c r="J99" t="s">
        <v>118</v>
      </c>
      <c r="K99" t="s">
        <v>903</v>
      </c>
      <c r="L99" t="s">
        <v>327</v>
      </c>
      <c r="M99">
        <v>2011</v>
      </c>
      <c r="N99" t="s">
        <v>902</v>
      </c>
    </row>
    <row r="100" spans="1:16" x14ac:dyDescent="0.25">
      <c r="A100" t="s">
        <v>376</v>
      </c>
      <c r="B100" t="s">
        <v>377</v>
      </c>
      <c r="C100" s="17" t="s">
        <v>860</v>
      </c>
      <c r="D100" s="17" t="s">
        <v>867</v>
      </c>
      <c r="E100" t="s">
        <v>378</v>
      </c>
      <c r="F100" t="s">
        <v>379</v>
      </c>
      <c r="G100" t="s">
        <v>428</v>
      </c>
      <c r="H100" s="11">
        <v>3000</v>
      </c>
      <c r="I100" t="s">
        <v>8</v>
      </c>
      <c r="J100" t="s">
        <v>118</v>
      </c>
      <c r="K100" t="s">
        <v>8</v>
      </c>
      <c r="L100" t="s">
        <v>401</v>
      </c>
      <c r="M100">
        <v>2015</v>
      </c>
      <c r="N100" t="s">
        <v>732</v>
      </c>
    </row>
    <row r="101" spans="1:16" x14ac:dyDescent="0.25">
      <c r="B101" t="s">
        <v>377</v>
      </c>
      <c r="C101" s="17" t="s">
        <v>860</v>
      </c>
      <c r="D101" s="17" t="s">
        <v>867</v>
      </c>
      <c r="E101" t="s">
        <v>378</v>
      </c>
      <c r="F101" t="s">
        <v>379</v>
      </c>
      <c r="G101" t="s">
        <v>428</v>
      </c>
      <c r="H101" s="11">
        <v>1300</v>
      </c>
      <c r="I101" t="s">
        <v>8</v>
      </c>
      <c r="J101" t="s">
        <v>118</v>
      </c>
      <c r="K101" t="s">
        <v>8</v>
      </c>
      <c r="L101" t="s">
        <v>402</v>
      </c>
      <c r="M101">
        <v>2017</v>
      </c>
    </row>
    <row r="102" spans="1:16" x14ac:dyDescent="0.25">
      <c r="A102" t="s">
        <v>970</v>
      </c>
      <c r="B102" t="s">
        <v>971</v>
      </c>
      <c r="C102" s="17" t="s">
        <v>178</v>
      </c>
      <c r="D102" s="17" t="s">
        <v>869</v>
      </c>
      <c r="E102" t="s">
        <v>972</v>
      </c>
      <c r="F102" t="s">
        <v>425</v>
      </c>
      <c r="G102" t="s">
        <v>396</v>
      </c>
      <c r="H102" s="11">
        <v>3200</v>
      </c>
      <c r="I102" t="s">
        <v>33</v>
      </c>
      <c r="J102" t="s">
        <v>32</v>
      </c>
      <c r="K102" t="s">
        <v>33</v>
      </c>
      <c r="L102" t="s">
        <v>973</v>
      </c>
      <c r="M102">
        <v>2016</v>
      </c>
      <c r="N102" t="s">
        <v>974</v>
      </c>
    </row>
    <row r="103" spans="1:16" x14ac:dyDescent="0.25">
      <c r="A103" t="s">
        <v>432</v>
      </c>
      <c r="B103" t="s">
        <v>433</v>
      </c>
      <c r="C103" s="17" t="s">
        <v>178</v>
      </c>
      <c r="D103" s="17" t="s">
        <v>869</v>
      </c>
      <c r="E103" t="s">
        <v>430</v>
      </c>
      <c r="F103" t="s">
        <v>425</v>
      </c>
      <c r="G103" t="s">
        <v>30</v>
      </c>
      <c r="H103" s="11">
        <v>36</v>
      </c>
      <c r="I103" t="s">
        <v>8</v>
      </c>
      <c r="J103" t="s">
        <v>118</v>
      </c>
      <c r="K103" t="s">
        <v>8</v>
      </c>
      <c r="L103" t="s">
        <v>431</v>
      </c>
      <c r="M103">
        <v>2012</v>
      </c>
    </row>
    <row r="104" spans="1:16" x14ac:dyDescent="0.25">
      <c r="A104" t="s">
        <v>422</v>
      </c>
      <c r="B104" t="s">
        <v>423</v>
      </c>
      <c r="C104" s="17" t="s">
        <v>863</v>
      </c>
      <c r="D104" s="17" t="s">
        <v>869</v>
      </c>
      <c r="E104" t="s">
        <v>424</v>
      </c>
      <c r="F104" t="s">
        <v>425</v>
      </c>
      <c r="G104" t="s">
        <v>396</v>
      </c>
      <c r="H104" s="11">
        <v>1000</v>
      </c>
      <c r="I104" t="s">
        <v>32</v>
      </c>
      <c r="J104" t="s">
        <v>32</v>
      </c>
      <c r="K104" t="s">
        <v>32</v>
      </c>
      <c r="L104" t="s">
        <v>426</v>
      </c>
      <c r="M104">
        <v>2019</v>
      </c>
      <c r="N104" t="s">
        <v>733</v>
      </c>
    </row>
    <row r="105" spans="1:16" x14ac:dyDescent="0.25">
      <c r="A105" t="s">
        <v>501</v>
      </c>
      <c r="B105" t="s">
        <v>502</v>
      </c>
      <c r="C105" s="17" t="s">
        <v>860</v>
      </c>
      <c r="D105" s="17" t="s">
        <v>868</v>
      </c>
      <c r="E105" t="s">
        <v>503</v>
      </c>
      <c r="F105" t="s">
        <v>504</v>
      </c>
      <c r="G105" t="s">
        <v>30</v>
      </c>
      <c r="H105" s="11">
        <v>306</v>
      </c>
      <c r="I105" t="s">
        <v>33</v>
      </c>
      <c r="J105" t="s">
        <v>694</v>
      </c>
      <c r="K105" t="s">
        <v>33</v>
      </c>
      <c r="L105" t="s">
        <v>375</v>
      </c>
      <c r="M105">
        <v>2010</v>
      </c>
      <c r="N105" t="s">
        <v>742</v>
      </c>
    </row>
    <row r="106" spans="1:16" x14ac:dyDescent="0.25">
      <c r="B106" t="s">
        <v>502</v>
      </c>
      <c r="C106" s="17" t="s">
        <v>860</v>
      </c>
      <c r="D106" s="17" t="s">
        <v>868</v>
      </c>
      <c r="E106" t="s">
        <v>503</v>
      </c>
      <c r="F106" t="s">
        <v>504</v>
      </c>
      <c r="G106" t="s">
        <v>30</v>
      </c>
      <c r="H106" s="11">
        <v>120</v>
      </c>
      <c r="I106" s="6"/>
      <c r="J106" s="6"/>
      <c r="K106" s="6"/>
      <c r="L106" s="6"/>
      <c r="M106" s="6">
        <v>2012</v>
      </c>
    </row>
    <row r="107" spans="1:16" x14ac:dyDescent="0.25">
      <c r="A107" t="s">
        <v>512</v>
      </c>
      <c r="B107" t="s">
        <v>511</v>
      </c>
      <c r="C107" s="17" t="s">
        <v>178</v>
      </c>
      <c r="D107" s="17" t="s">
        <v>868</v>
      </c>
      <c r="E107" t="s">
        <v>513</v>
      </c>
      <c r="F107" t="s">
        <v>504</v>
      </c>
      <c r="G107" t="s">
        <v>396</v>
      </c>
      <c r="H107" s="11">
        <v>1000</v>
      </c>
      <c r="I107" t="s">
        <v>33</v>
      </c>
      <c r="J107" t="s">
        <v>32</v>
      </c>
      <c r="K107" t="s">
        <v>33</v>
      </c>
      <c r="L107" t="s">
        <v>517</v>
      </c>
      <c r="M107">
        <v>2010</v>
      </c>
      <c r="N107" t="s">
        <v>743</v>
      </c>
    </row>
    <row r="108" spans="1:16" x14ac:dyDescent="0.25">
      <c r="A108" t="s">
        <v>514</v>
      </c>
      <c r="B108" t="s">
        <v>515</v>
      </c>
      <c r="C108" s="17" t="s">
        <v>178</v>
      </c>
      <c r="D108" s="17" t="s">
        <v>868</v>
      </c>
      <c r="E108" t="s">
        <v>516</v>
      </c>
      <c r="F108" t="s">
        <v>504</v>
      </c>
      <c r="G108" t="s">
        <v>396</v>
      </c>
      <c r="H108" s="11">
        <v>5000</v>
      </c>
      <c r="I108" t="s">
        <v>33</v>
      </c>
      <c r="J108" t="s">
        <v>32</v>
      </c>
      <c r="K108" t="s">
        <v>33</v>
      </c>
      <c r="L108" t="s">
        <v>56</v>
      </c>
      <c r="M108">
        <v>2013</v>
      </c>
      <c r="N108" t="s">
        <v>743</v>
      </c>
      <c r="P108" s="6"/>
    </row>
    <row r="109" spans="1:16" x14ac:dyDescent="0.25">
      <c r="A109" t="s">
        <v>456</v>
      </c>
      <c r="B109" t="s">
        <v>455</v>
      </c>
      <c r="C109" s="17" t="s">
        <v>862</v>
      </c>
      <c r="D109" s="17" t="s">
        <v>868</v>
      </c>
      <c r="E109" t="s">
        <v>451</v>
      </c>
      <c r="F109" t="s">
        <v>450</v>
      </c>
      <c r="G109" t="s">
        <v>30</v>
      </c>
      <c r="H109" s="11">
        <v>219</v>
      </c>
      <c r="I109" t="s">
        <v>52</v>
      </c>
      <c r="J109" t="s">
        <v>52</v>
      </c>
      <c r="K109" t="s">
        <v>52</v>
      </c>
      <c r="L109" t="s">
        <v>457</v>
      </c>
      <c r="M109">
        <v>2018</v>
      </c>
      <c r="N109" t="s">
        <v>734</v>
      </c>
    </row>
    <row r="110" spans="1:16" x14ac:dyDescent="0.25">
      <c r="A110" t="s">
        <v>454</v>
      </c>
      <c r="B110" t="s">
        <v>453</v>
      </c>
      <c r="C110" s="17" t="s">
        <v>861</v>
      </c>
      <c r="D110" s="17" t="s">
        <v>868</v>
      </c>
      <c r="E110" t="s">
        <v>452</v>
      </c>
      <c r="F110" t="s">
        <v>450</v>
      </c>
      <c r="G110" t="s">
        <v>428</v>
      </c>
      <c r="H110" s="11">
        <v>530</v>
      </c>
      <c r="I110" t="s">
        <v>8</v>
      </c>
      <c r="J110" t="s">
        <v>118</v>
      </c>
      <c r="K110" t="s">
        <v>78</v>
      </c>
      <c r="L110" t="s">
        <v>458</v>
      </c>
      <c r="M110">
        <v>2015</v>
      </c>
      <c r="N110" t="s">
        <v>735</v>
      </c>
    </row>
    <row r="111" spans="1:16" x14ac:dyDescent="0.25">
      <c r="A111" t="s">
        <v>459</v>
      </c>
      <c r="B111" t="s">
        <v>460</v>
      </c>
      <c r="C111" s="17" t="s">
        <v>860</v>
      </c>
      <c r="D111" s="17" t="s">
        <v>868</v>
      </c>
      <c r="E111" t="s">
        <v>461</v>
      </c>
      <c r="F111" t="s">
        <v>462</v>
      </c>
      <c r="G111" t="s">
        <v>30</v>
      </c>
      <c r="H111" s="11">
        <v>633</v>
      </c>
      <c r="I111" t="s">
        <v>33</v>
      </c>
      <c r="J111" t="s">
        <v>118</v>
      </c>
      <c r="K111" t="s">
        <v>33</v>
      </c>
      <c r="L111" t="s">
        <v>467</v>
      </c>
      <c r="M111">
        <v>2014</v>
      </c>
      <c r="N111" t="s">
        <v>736</v>
      </c>
    </row>
    <row r="112" spans="1:16" x14ac:dyDescent="0.25">
      <c r="B112" t="s">
        <v>460</v>
      </c>
      <c r="C112" s="17" t="s">
        <v>860</v>
      </c>
      <c r="D112" s="17" t="s">
        <v>868</v>
      </c>
      <c r="E112" t="s">
        <v>461</v>
      </c>
      <c r="F112" t="s">
        <v>462</v>
      </c>
      <c r="G112" t="s">
        <v>30</v>
      </c>
      <c r="H112" s="11">
        <v>3300</v>
      </c>
      <c r="I112" t="s">
        <v>52</v>
      </c>
      <c r="J112" t="s">
        <v>52</v>
      </c>
      <c r="K112" t="s">
        <v>52</v>
      </c>
      <c r="L112" t="s">
        <v>466</v>
      </c>
      <c r="M112">
        <v>2012</v>
      </c>
      <c r="N112" t="s">
        <v>737</v>
      </c>
    </row>
    <row r="113" spans="1:16" x14ac:dyDescent="0.25">
      <c r="A113" t="s">
        <v>509</v>
      </c>
      <c r="B113" t="s">
        <v>464</v>
      </c>
      <c r="C113" s="17" t="s">
        <v>178</v>
      </c>
      <c r="D113" s="17" t="s">
        <v>868</v>
      </c>
      <c r="E113" t="s">
        <v>463</v>
      </c>
      <c r="F113" t="s">
        <v>462</v>
      </c>
      <c r="G113" t="s">
        <v>30</v>
      </c>
      <c r="H113" s="11">
        <v>698</v>
      </c>
      <c r="I113" t="s">
        <v>33</v>
      </c>
      <c r="J113" t="s">
        <v>52</v>
      </c>
      <c r="K113" t="s">
        <v>33</v>
      </c>
      <c r="L113" t="s">
        <v>465</v>
      </c>
      <c r="M113">
        <v>2006</v>
      </c>
      <c r="N113" t="s">
        <v>738</v>
      </c>
    </row>
    <row r="114" spans="1:16" x14ac:dyDescent="0.25">
      <c r="A114" t="s">
        <v>510</v>
      </c>
      <c r="B114" t="s">
        <v>343</v>
      </c>
      <c r="C114" s="17" t="s">
        <v>863</v>
      </c>
      <c r="D114" s="17" t="s">
        <v>871</v>
      </c>
      <c r="E114" t="s">
        <v>472</v>
      </c>
      <c r="F114" t="s">
        <v>471</v>
      </c>
      <c r="G114" t="s">
        <v>30</v>
      </c>
      <c r="H114" s="11">
        <v>146</v>
      </c>
      <c r="I114" t="s">
        <v>8</v>
      </c>
      <c r="J114" t="s">
        <v>118</v>
      </c>
      <c r="K114" t="s">
        <v>78</v>
      </c>
      <c r="L114" t="s">
        <v>473</v>
      </c>
      <c r="M114">
        <v>2009</v>
      </c>
    </row>
    <row r="115" spans="1:16" x14ac:dyDescent="0.25">
      <c r="B115" t="s">
        <v>343</v>
      </c>
      <c r="C115" s="17" t="s">
        <v>863</v>
      </c>
      <c r="D115" s="17" t="s">
        <v>871</v>
      </c>
      <c r="E115" t="s">
        <v>472</v>
      </c>
      <c r="F115" t="s">
        <v>471</v>
      </c>
      <c r="G115" t="s">
        <v>30</v>
      </c>
      <c r="H115" s="11">
        <v>438</v>
      </c>
      <c r="I115" t="s">
        <v>8</v>
      </c>
      <c r="J115" t="s">
        <v>118</v>
      </c>
      <c r="K115" t="s">
        <v>78</v>
      </c>
      <c r="L115" t="s">
        <v>473</v>
      </c>
      <c r="M115">
        <v>2010</v>
      </c>
    </row>
    <row r="116" spans="1:16" x14ac:dyDescent="0.25">
      <c r="B116" t="s">
        <v>343</v>
      </c>
      <c r="C116" s="17" t="s">
        <v>863</v>
      </c>
      <c r="D116" s="17" t="s">
        <v>871</v>
      </c>
      <c r="E116" t="s">
        <v>472</v>
      </c>
      <c r="F116" t="s">
        <v>471</v>
      </c>
      <c r="G116" t="s">
        <v>30</v>
      </c>
      <c r="H116" s="11">
        <v>365</v>
      </c>
      <c r="I116" t="s">
        <v>8</v>
      </c>
      <c r="J116" t="s">
        <v>8</v>
      </c>
      <c r="K116" t="s">
        <v>9</v>
      </c>
      <c r="L116" t="s">
        <v>473</v>
      </c>
      <c r="M116">
        <v>2011</v>
      </c>
      <c r="N116" t="s">
        <v>475</v>
      </c>
    </row>
    <row r="117" spans="1:16" x14ac:dyDescent="0.25">
      <c r="A117" t="s">
        <v>474</v>
      </c>
      <c r="B117" t="s">
        <v>469</v>
      </c>
      <c r="C117" s="17" t="s">
        <v>178</v>
      </c>
      <c r="D117" s="17" t="s">
        <v>871</v>
      </c>
      <c r="E117" t="s">
        <v>470</v>
      </c>
      <c r="F117" t="s">
        <v>471</v>
      </c>
      <c r="G117" t="s">
        <v>428</v>
      </c>
      <c r="H117" s="11">
        <v>8</v>
      </c>
      <c r="I117" t="s">
        <v>8</v>
      </c>
      <c r="J117" t="s">
        <v>118</v>
      </c>
      <c r="K117" t="s">
        <v>9</v>
      </c>
      <c r="L117" t="s">
        <v>676</v>
      </c>
      <c r="M117">
        <v>2008</v>
      </c>
      <c r="N117" t="s">
        <v>739</v>
      </c>
    </row>
    <row r="118" spans="1:16" x14ac:dyDescent="0.25">
      <c r="A118" t="s">
        <v>479</v>
      </c>
      <c r="B118" t="s">
        <v>478</v>
      </c>
      <c r="C118" s="17" t="s">
        <v>178</v>
      </c>
      <c r="D118" s="17" t="s">
        <v>871</v>
      </c>
      <c r="E118" t="s">
        <v>477</v>
      </c>
      <c r="F118" t="s">
        <v>471</v>
      </c>
      <c r="G118" t="s">
        <v>30</v>
      </c>
      <c r="H118" s="11">
        <v>12</v>
      </c>
      <c r="I118" t="s">
        <v>8</v>
      </c>
      <c r="J118" t="s">
        <v>118</v>
      </c>
      <c r="K118" t="s">
        <v>741</v>
      </c>
      <c r="L118" t="s">
        <v>476</v>
      </c>
      <c r="M118">
        <v>2011</v>
      </c>
      <c r="N118" t="s">
        <v>740</v>
      </c>
    </row>
    <row r="119" spans="1:16" x14ac:dyDescent="0.25">
      <c r="A119" t="s">
        <v>613</v>
      </c>
      <c r="B119" t="s">
        <v>615</v>
      </c>
      <c r="C119" s="17" t="s">
        <v>861</v>
      </c>
      <c r="D119" s="17" t="s">
        <v>870</v>
      </c>
      <c r="E119" t="s">
        <v>616</v>
      </c>
      <c r="F119" t="s">
        <v>617</v>
      </c>
      <c r="G119" t="s">
        <v>396</v>
      </c>
      <c r="H119" s="11">
        <v>135</v>
      </c>
      <c r="I119" t="s">
        <v>8</v>
      </c>
      <c r="J119" t="s">
        <v>118</v>
      </c>
      <c r="K119" t="s">
        <v>8</v>
      </c>
      <c r="L119" t="s">
        <v>614</v>
      </c>
      <c r="M119">
        <v>2012</v>
      </c>
    </row>
    <row r="120" spans="1:16" x14ac:dyDescent="0.25">
      <c r="A120" t="s">
        <v>988</v>
      </c>
      <c r="B120" t="s">
        <v>989</v>
      </c>
      <c r="C120" s="17" t="s">
        <v>178</v>
      </c>
      <c r="D120" s="17" t="s">
        <v>868</v>
      </c>
      <c r="E120" t="s">
        <v>990</v>
      </c>
      <c r="F120" t="s">
        <v>344</v>
      </c>
      <c r="G120" t="s">
        <v>396</v>
      </c>
      <c r="H120" s="11">
        <v>2400</v>
      </c>
      <c r="I120" t="s">
        <v>33</v>
      </c>
      <c r="J120" t="s">
        <v>32</v>
      </c>
      <c r="K120" t="s">
        <v>32</v>
      </c>
      <c r="L120" t="s">
        <v>56</v>
      </c>
      <c r="M120">
        <v>2019</v>
      </c>
      <c r="N120" t="s">
        <v>992</v>
      </c>
    </row>
    <row r="121" spans="1:16" x14ac:dyDescent="0.25">
      <c r="A121" t="s">
        <v>986</v>
      </c>
      <c r="B121" t="s">
        <v>987</v>
      </c>
      <c r="C121" s="17" t="s">
        <v>178</v>
      </c>
      <c r="D121" s="17" t="s">
        <v>868</v>
      </c>
      <c r="E121" t="s">
        <v>491</v>
      </c>
      <c r="F121" t="s">
        <v>344</v>
      </c>
      <c r="G121" t="s">
        <v>396</v>
      </c>
      <c r="H121" s="11">
        <v>3500</v>
      </c>
      <c r="I121" t="s">
        <v>33</v>
      </c>
      <c r="J121" t="s">
        <v>32</v>
      </c>
      <c r="K121" t="s">
        <v>32</v>
      </c>
      <c r="L121" t="s">
        <v>56</v>
      </c>
      <c r="M121">
        <v>2020</v>
      </c>
      <c r="N121" t="s">
        <v>991</v>
      </c>
    </row>
    <row r="122" spans="1:16" x14ac:dyDescent="0.25">
      <c r="A122" t="s">
        <v>789</v>
      </c>
      <c r="B122" t="s">
        <v>486</v>
      </c>
      <c r="C122" s="17" t="s">
        <v>861</v>
      </c>
      <c r="D122" s="17" t="s">
        <v>868</v>
      </c>
      <c r="E122" t="s">
        <v>487</v>
      </c>
      <c r="F122" t="s">
        <v>344</v>
      </c>
      <c r="G122" t="s">
        <v>30</v>
      </c>
      <c r="H122" s="11">
        <v>13</v>
      </c>
      <c r="I122" t="s">
        <v>8</v>
      </c>
      <c r="J122" t="s">
        <v>118</v>
      </c>
      <c r="K122" t="s">
        <v>8</v>
      </c>
      <c r="L122" t="s">
        <v>168</v>
      </c>
      <c r="M122">
        <v>2010</v>
      </c>
    </row>
    <row r="123" spans="1:16" x14ac:dyDescent="0.25">
      <c r="A123" s="10" t="s">
        <v>790</v>
      </c>
      <c r="B123" s="10" t="s">
        <v>763</v>
      </c>
      <c r="C123" s="25" t="s">
        <v>861</v>
      </c>
      <c r="D123" s="17" t="s">
        <v>868</v>
      </c>
      <c r="E123" s="10" t="s">
        <v>764</v>
      </c>
      <c r="F123" s="10" t="s">
        <v>344</v>
      </c>
      <c r="G123" s="10" t="s">
        <v>30</v>
      </c>
      <c r="H123" s="16">
        <v>180</v>
      </c>
      <c r="I123" s="10" t="s">
        <v>8</v>
      </c>
      <c r="J123" t="s">
        <v>118</v>
      </c>
      <c r="K123" s="10" t="s">
        <v>8</v>
      </c>
      <c r="L123" s="10" t="s">
        <v>23</v>
      </c>
      <c r="M123" s="10">
        <v>2013</v>
      </c>
    </row>
    <row r="124" spans="1:16" x14ac:dyDescent="0.25">
      <c r="A124" t="s">
        <v>480</v>
      </c>
      <c r="B124" t="s">
        <v>481</v>
      </c>
      <c r="C124" s="17" t="s">
        <v>862</v>
      </c>
      <c r="D124" s="17" t="s">
        <v>868</v>
      </c>
      <c r="E124" t="s">
        <v>482</v>
      </c>
      <c r="F124" t="s">
        <v>344</v>
      </c>
      <c r="G124" t="s">
        <v>30</v>
      </c>
      <c r="H124" s="11">
        <v>82</v>
      </c>
      <c r="I124" t="s">
        <v>8</v>
      </c>
      <c r="J124" t="s">
        <v>118</v>
      </c>
      <c r="K124" t="s">
        <v>8</v>
      </c>
      <c r="L124" t="s">
        <v>23</v>
      </c>
      <c r="M124">
        <v>2016</v>
      </c>
    </row>
    <row r="125" spans="1:16" s="10" customFormat="1" x14ac:dyDescent="0.25">
      <c r="A125" t="s">
        <v>531</v>
      </c>
      <c r="B125" t="s">
        <v>530</v>
      </c>
      <c r="C125" s="17" t="s">
        <v>178</v>
      </c>
      <c r="D125" s="17" t="s">
        <v>867</v>
      </c>
      <c r="E125" t="s">
        <v>529</v>
      </c>
      <c r="F125" t="s">
        <v>449</v>
      </c>
      <c r="G125" t="s">
        <v>396</v>
      </c>
      <c r="H125" s="11">
        <v>12000</v>
      </c>
      <c r="I125" t="s">
        <v>33</v>
      </c>
      <c r="J125" t="s">
        <v>32</v>
      </c>
      <c r="K125" t="s">
        <v>33</v>
      </c>
      <c r="L125" t="s">
        <v>56</v>
      </c>
      <c r="M125">
        <v>2010</v>
      </c>
      <c r="N125" t="s">
        <v>744</v>
      </c>
      <c r="O125"/>
      <c r="P125"/>
    </row>
    <row r="126" spans="1:16" x14ac:dyDescent="0.25">
      <c r="A126" t="s">
        <v>534</v>
      </c>
      <c r="B126" t="s">
        <v>533</v>
      </c>
      <c r="C126" s="17" t="s">
        <v>863</v>
      </c>
      <c r="D126" s="17" t="s">
        <v>867</v>
      </c>
      <c r="E126" t="s">
        <v>532</v>
      </c>
      <c r="F126" t="s">
        <v>449</v>
      </c>
      <c r="G126" t="s">
        <v>428</v>
      </c>
      <c r="H126" s="14">
        <v>50</v>
      </c>
      <c r="I126" s="6" t="s">
        <v>8</v>
      </c>
      <c r="J126" s="6" t="s">
        <v>8</v>
      </c>
      <c r="K126" s="6" t="s">
        <v>8</v>
      </c>
      <c r="L126" t="s">
        <v>535</v>
      </c>
      <c r="M126">
        <v>2016</v>
      </c>
      <c r="N126" t="s">
        <v>969</v>
      </c>
    </row>
    <row r="127" spans="1:16" x14ac:dyDescent="0.25">
      <c r="A127" t="s">
        <v>538</v>
      </c>
      <c r="B127" t="s">
        <v>536</v>
      </c>
      <c r="C127" s="17" t="s">
        <v>863</v>
      </c>
      <c r="D127" s="17" t="s">
        <v>867</v>
      </c>
      <c r="E127" t="s">
        <v>539</v>
      </c>
      <c r="F127" t="s">
        <v>449</v>
      </c>
      <c r="G127" t="s">
        <v>30</v>
      </c>
      <c r="H127" s="11">
        <v>90</v>
      </c>
      <c r="I127" t="s">
        <v>8</v>
      </c>
      <c r="J127" t="s">
        <v>118</v>
      </c>
      <c r="K127" t="s">
        <v>540</v>
      </c>
      <c r="L127" t="s">
        <v>537</v>
      </c>
      <c r="M127">
        <v>2015</v>
      </c>
      <c r="O127" t="s">
        <v>403</v>
      </c>
    </row>
    <row r="128" spans="1:16" x14ac:dyDescent="0.25">
      <c r="A128" t="s">
        <v>549</v>
      </c>
      <c r="B128" t="s">
        <v>550</v>
      </c>
      <c r="C128" s="17" t="s">
        <v>178</v>
      </c>
      <c r="D128" s="17" t="s">
        <v>865</v>
      </c>
      <c r="E128" t="s">
        <v>548</v>
      </c>
      <c r="F128" t="s">
        <v>356</v>
      </c>
      <c r="G128" t="s">
        <v>396</v>
      </c>
      <c r="H128" s="11">
        <v>100</v>
      </c>
      <c r="I128" t="s">
        <v>221</v>
      </c>
      <c r="J128" t="s">
        <v>118</v>
      </c>
      <c r="K128" t="s">
        <v>8</v>
      </c>
      <c r="L128" t="s">
        <v>56</v>
      </c>
      <c r="M128">
        <v>2017</v>
      </c>
    </row>
    <row r="129" spans="1:16" x14ac:dyDescent="0.25">
      <c r="A129" t="s">
        <v>541</v>
      </c>
      <c r="B129" t="s">
        <v>543</v>
      </c>
      <c r="C129" s="17" t="s">
        <v>861</v>
      </c>
      <c r="D129" s="17" t="s">
        <v>865</v>
      </c>
      <c r="E129" t="s">
        <v>542</v>
      </c>
      <c r="F129" t="s">
        <v>356</v>
      </c>
      <c r="G129" t="s">
        <v>428</v>
      </c>
      <c r="H129" s="11">
        <v>25</v>
      </c>
      <c r="I129" t="s">
        <v>8</v>
      </c>
      <c r="J129" t="s">
        <v>118</v>
      </c>
      <c r="K129" t="s">
        <v>746</v>
      </c>
      <c r="L129" t="s">
        <v>544</v>
      </c>
      <c r="M129">
        <v>2013</v>
      </c>
      <c r="N129" t="s">
        <v>745</v>
      </c>
      <c r="P129" t="s">
        <v>374</v>
      </c>
    </row>
    <row r="130" spans="1:16" x14ac:dyDescent="0.25">
      <c r="B130" t="s">
        <v>543</v>
      </c>
      <c r="C130" s="17" t="s">
        <v>861</v>
      </c>
      <c r="D130" s="17" t="s">
        <v>865</v>
      </c>
      <c r="E130" t="s">
        <v>542</v>
      </c>
      <c r="F130" t="s">
        <v>356</v>
      </c>
      <c r="G130" t="s">
        <v>428</v>
      </c>
      <c r="H130" s="11">
        <v>36</v>
      </c>
      <c r="I130" t="s">
        <v>8</v>
      </c>
      <c r="J130" t="s">
        <v>118</v>
      </c>
      <c r="K130" t="s">
        <v>746</v>
      </c>
      <c r="L130" t="s">
        <v>544</v>
      </c>
      <c r="M130">
        <v>2015</v>
      </c>
      <c r="N130" t="s">
        <v>745</v>
      </c>
    </row>
    <row r="131" spans="1:16" x14ac:dyDescent="0.25">
      <c r="A131" t="s">
        <v>551</v>
      </c>
      <c r="B131" t="s">
        <v>554</v>
      </c>
      <c r="C131" s="17" t="s">
        <v>862</v>
      </c>
      <c r="D131" s="17" t="s">
        <v>865</v>
      </c>
      <c r="E131" t="s">
        <v>552</v>
      </c>
      <c r="F131" t="s">
        <v>356</v>
      </c>
      <c r="G131" t="s">
        <v>396</v>
      </c>
      <c r="H131" s="11">
        <v>6000</v>
      </c>
      <c r="I131" t="s">
        <v>33</v>
      </c>
      <c r="J131" t="s">
        <v>32</v>
      </c>
      <c r="K131" t="s">
        <v>33</v>
      </c>
      <c r="L131" t="s">
        <v>553</v>
      </c>
      <c r="M131">
        <v>2018</v>
      </c>
      <c r="N131" t="s">
        <v>747</v>
      </c>
    </row>
    <row r="132" spans="1:16" x14ac:dyDescent="0.25">
      <c r="A132" t="s">
        <v>555</v>
      </c>
      <c r="B132" t="s">
        <v>557</v>
      </c>
      <c r="C132" s="17" t="s">
        <v>860</v>
      </c>
      <c r="D132" s="17" t="s">
        <v>865</v>
      </c>
      <c r="E132" t="s">
        <v>289</v>
      </c>
      <c r="F132" t="s">
        <v>356</v>
      </c>
      <c r="G132" t="s">
        <v>396</v>
      </c>
      <c r="H132" s="11">
        <v>40</v>
      </c>
      <c r="I132" t="s">
        <v>8</v>
      </c>
      <c r="J132" t="s">
        <v>118</v>
      </c>
      <c r="K132" t="s">
        <v>32</v>
      </c>
      <c r="L132" t="s">
        <v>556</v>
      </c>
      <c r="M132">
        <v>2011</v>
      </c>
      <c r="N132" t="s">
        <v>748</v>
      </c>
    </row>
    <row r="133" spans="1:16" x14ac:dyDescent="0.25">
      <c r="B133" t="s">
        <v>557</v>
      </c>
      <c r="C133" s="17" t="s">
        <v>860</v>
      </c>
      <c r="D133" s="17" t="s">
        <v>865</v>
      </c>
      <c r="E133" t="s">
        <v>289</v>
      </c>
      <c r="F133" t="s">
        <v>356</v>
      </c>
      <c r="G133" t="s">
        <v>30</v>
      </c>
      <c r="H133" s="11">
        <v>31</v>
      </c>
      <c r="I133" t="s">
        <v>52</v>
      </c>
      <c r="J133" t="s">
        <v>52</v>
      </c>
      <c r="K133" t="s">
        <v>52</v>
      </c>
      <c r="L133" t="s">
        <v>558</v>
      </c>
      <c r="M133">
        <v>2017</v>
      </c>
      <c r="N133" t="s">
        <v>749</v>
      </c>
    </row>
    <row r="134" spans="1:16" x14ac:dyDescent="0.25">
      <c r="A134" t="s">
        <v>547</v>
      </c>
      <c r="B134" t="s">
        <v>545</v>
      </c>
      <c r="C134" s="17" t="s">
        <v>862</v>
      </c>
      <c r="D134" s="17" t="s">
        <v>865</v>
      </c>
      <c r="E134" t="s">
        <v>546</v>
      </c>
      <c r="F134" t="s">
        <v>356</v>
      </c>
      <c r="G134" t="s">
        <v>30</v>
      </c>
      <c r="H134" s="11">
        <v>44</v>
      </c>
      <c r="I134" t="s">
        <v>8</v>
      </c>
      <c r="J134" t="s">
        <v>118</v>
      </c>
      <c r="K134" t="s">
        <v>8</v>
      </c>
      <c r="L134" t="s">
        <v>23</v>
      </c>
      <c r="M134">
        <v>2010</v>
      </c>
    </row>
    <row r="135" spans="1:16" x14ac:dyDescent="0.25">
      <c r="A135" t="s">
        <v>563</v>
      </c>
      <c r="B135" t="s">
        <v>564</v>
      </c>
      <c r="C135" s="17" t="s">
        <v>861</v>
      </c>
      <c r="D135" s="17" t="s">
        <v>866</v>
      </c>
      <c r="E135" t="s">
        <v>565</v>
      </c>
      <c r="F135" t="s">
        <v>566</v>
      </c>
      <c r="G135" t="s">
        <v>396</v>
      </c>
      <c r="H135" s="11">
        <v>1300</v>
      </c>
      <c r="I135" t="s">
        <v>33</v>
      </c>
      <c r="J135" t="s">
        <v>32</v>
      </c>
      <c r="K135" t="s">
        <v>33</v>
      </c>
      <c r="L135" t="s">
        <v>56</v>
      </c>
      <c r="M135">
        <v>2017</v>
      </c>
      <c r="N135" t="s">
        <v>750</v>
      </c>
    </row>
    <row r="136" spans="1:16" x14ac:dyDescent="0.25">
      <c r="A136" t="s">
        <v>567</v>
      </c>
      <c r="B136" t="s">
        <v>570</v>
      </c>
      <c r="C136" s="17" t="s">
        <v>862</v>
      </c>
      <c r="D136" s="17" t="s">
        <v>867</v>
      </c>
      <c r="E136" t="s">
        <v>568</v>
      </c>
      <c r="F136" t="s">
        <v>569</v>
      </c>
      <c r="G136" t="s">
        <v>396</v>
      </c>
      <c r="H136" s="11">
        <v>1000</v>
      </c>
      <c r="I136" t="s">
        <v>8</v>
      </c>
      <c r="J136" t="s">
        <v>32</v>
      </c>
      <c r="K136" t="s">
        <v>32</v>
      </c>
      <c r="L136" t="s">
        <v>56</v>
      </c>
      <c r="M136">
        <v>2016</v>
      </c>
      <c r="N136" t="s">
        <v>751</v>
      </c>
    </row>
    <row r="137" spans="1:16" x14ac:dyDescent="0.25">
      <c r="A137" t="s">
        <v>571</v>
      </c>
      <c r="B137" t="s">
        <v>572</v>
      </c>
      <c r="C137" s="17" t="s">
        <v>861</v>
      </c>
      <c r="D137" s="17" t="s">
        <v>869</v>
      </c>
      <c r="E137" t="s">
        <v>961</v>
      </c>
      <c r="F137" t="s">
        <v>341</v>
      </c>
      <c r="G137" t="s">
        <v>396</v>
      </c>
      <c r="H137" s="11">
        <v>1000</v>
      </c>
      <c r="I137" t="s">
        <v>8</v>
      </c>
      <c r="J137" t="s">
        <v>118</v>
      </c>
      <c r="K137" t="s">
        <v>78</v>
      </c>
      <c r="L137" t="s">
        <v>56</v>
      </c>
      <c r="M137">
        <v>2011</v>
      </c>
      <c r="N137" t="s">
        <v>735</v>
      </c>
    </row>
    <row r="138" spans="1:16" x14ac:dyDescent="0.25">
      <c r="B138" t="s">
        <v>572</v>
      </c>
      <c r="C138" s="17" t="s">
        <v>861</v>
      </c>
      <c r="D138" s="17" t="s">
        <v>869</v>
      </c>
      <c r="E138" t="s">
        <v>961</v>
      </c>
      <c r="F138" t="s">
        <v>341</v>
      </c>
      <c r="G138" t="s">
        <v>396</v>
      </c>
      <c r="H138" s="11">
        <v>1100</v>
      </c>
      <c r="I138" t="s">
        <v>8</v>
      </c>
      <c r="J138" t="s">
        <v>118</v>
      </c>
      <c r="K138" t="s">
        <v>78</v>
      </c>
      <c r="L138" t="s">
        <v>56</v>
      </c>
      <c r="M138">
        <v>2013</v>
      </c>
      <c r="N138" t="s">
        <v>735</v>
      </c>
    </row>
    <row r="139" spans="1:16" x14ac:dyDescent="0.25">
      <c r="B139" t="s">
        <v>572</v>
      </c>
      <c r="C139" s="17" t="s">
        <v>861</v>
      </c>
      <c r="D139" s="17" t="s">
        <v>869</v>
      </c>
      <c r="E139" t="s">
        <v>961</v>
      </c>
      <c r="F139" t="s">
        <v>341</v>
      </c>
      <c r="G139" t="s">
        <v>396</v>
      </c>
      <c r="H139" s="11">
        <v>500</v>
      </c>
      <c r="I139" t="s">
        <v>8</v>
      </c>
      <c r="J139" t="s">
        <v>118</v>
      </c>
      <c r="K139" t="s">
        <v>78</v>
      </c>
      <c r="L139" t="s">
        <v>56</v>
      </c>
      <c r="M139">
        <v>2019</v>
      </c>
    </row>
    <row r="140" spans="1:16" x14ac:dyDescent="0.25">
      <c r="A140" t="s">
        <v>578</v>
      </c>
      <c r="B140" t="s">
        <v>579</v>
      </c>
      <c r="C140" s="17" t="s">
        <v>178</v>
      </c>
      <c r="D140" s="17" t="s">
        <v>869</v>
      </c>
      <c r="E140" t="s">
        <v>580</v>
      </c>
      <c r="F140" t="s">
        <v>341</v>
      </c>
      <c r="G140" t="s">
        <v>30</v>
      </c>
      <c r="H140" s="14">
        <v>15</v>
      </c>
      <c r="I140" s="6" t="s">
        <v>8</v>
      </c>
      <c r="J140" s="6" t="s">
        <v>118</v>
      </c>
      <c r="K140" s="6" t="s">
        <v>8</v>
      </c>
      <c r="L140" t="s">
        <v>581</v>
      </c>
      <c r="M140">
        <v>2019</v>
      </c>
    </row>
    <row r="141" spans="1:16" x14ac:dyDescent="0.25">
      <c r="A141" t="s">
        <v>291</v>
      </c>
      <c r="B141" t="s">
        <v>288</v>
      </c>
      <c r="C141" s="17" t="s">
        <v>863</v>
      </c>
      <c r="D141" s="17" t="s">
        <v>869</v>
      </c>
      <c r="E141" t="s">
        <v>525</v>
      </c>
      <c r="F141" t="s">
        <v>341</v>
      </c>
      <c r="G141" t="s">
        <v>767</v>
      </c>
      <c r="H141" s="14">
        <v>60</v>
      </c>
      <c r="I141" s="6" t="s">
        <v>8</v>
      </c>
      <c r="J141" s="6" t="s">
        <v>118</v>
      </c>
      <c r="K141" s="6" t="s">
        <v>8</v>
      </c>
      <c r="L141" s="6" t="s">
        <v>922</v>
      </c>
      <c r="M141">
        <v>2016</v>
      </c>
      <c r="N141" t="s">
        <v>923</v>
      </c>
    </row>
    <row r="142" spans="1:16" x14ac:dyDescent="0.25">
      <c r="A142" t="s">
        <v>574</v>
      </c>
      <c r="B142" t="s">
        <v>575</v>
      </c>
      <c r="C142" s="17" t="s">
        <v>178</v>
      </c>
      <c r="D142" s="17" t="s">
        <v>869</v>
      </c>
      <c r="E142" t="s">
        <v>576</v>
      </c>
      <c r="F142" t="s">
        <v>341</v>
      </c>
      <c r="G142" t="s">
        <v>396</v>
      </c>
      <c r="H142" s="11">
        <v>1000</v>
      </c>
      <c r="I142" t="s">
        <v>33</v>
      </c>
      <c r="J142" t="s">
        <v>32</v>
      </c>
      <c r="K142" t="s">
        <v>33</v>
      </c>
      <c r="L142" t="s">
        <v>577</v>
      </c>
      <c r="M142">
        <v>2012</v>
      </c>
      <c r="N142" t="s">
        <v>753</v>
      </c>
    </row>
    <row r="143" spans="1:16" x14ac:dyDescent="0.25">
      <c r="A143" t="s">
        <v>585</v>
      </c>
      <c r="B143" t="s">
        <v>586</v>
      </c>
      <c r="C143" s="17" t="s">
        <v>863</v>
      </c>
      <c r="D143" s="17" t="s">
        <v>871</v>
      </c>
      <c r="E143" t="s">
        <v>395</v>
      </c>
      <c r="F143" t="s">
        <v>347</v>
      </c>
      <c r="G143" t="s">
        <v>396</v>
      </c>
      <c r="H143" s="11">
        <v>84</v>
      </c>
      <c r="I143" t="s">
        <v>8</v>
      </c>
      <c r="J143" t="s">
        <v>118</v>
      </c>
      <c r="K143" t="s">
        <v>8</v>
      </c>
      <c r="L143" t="s">
        <v>587</v>
      </c>
      <c r="M143">
        <v>1998</v>
      </c>
    </row>
    <row r="144" spans="1:16" x14ac:dyDescent="0.25">
      <c r="B144" t="s">
        <v>586</v>
      </c>
      <c r="C144" s="17" t="s">
        <v>863</v>
      </c>
      <c r="D144" s="17" t="s">
        <v>871</v>
      </c>
      <c r="E144" t="s">
        <v>395</v>
      </c>
      <c r="F144" t="s">
        <v>347</v>
      </c>
      <c r="G144" t="s">
        <v>428</v>
      </c>
      <c r="H144" s="11">
        <v>27</v>
      </c>
      <c r="I144" t="s">
        <v>8</v>
      </c>
      <c r="J144" t="s">
        <v>118</v>
      </c>
      <c r="K144" t="s">
        <v>8</v>
      </c>
      <c r="L144" t="s">
        <v>588</v>
      </c>
      <c r="M144">
        <v>2000</v>
      </c>
    </row>
    <row r="145" spans="1:16" x14ac:dyDescent="0.25">
      <c r="B145" t="s">
        <v>586</v>
      </c>
      <c r="C145" s="17" t="s">
        <v>863</v>
      </c>
      <c r="D145" s="17" t="s">
        <v>871</v>
      </c>
      <c r="E145" t="s">
        <v>395</v>
      </c>
      <c r="F145" t="s">
        <v>347</v>
      </c>
      <c r="G145" t="s">
        <v>428</v>
      </c>
      <c r="H145" s="11">
        <v>1750</v>
      </c>
      <c r="I145" t="s">
        <v>32</v>
      </c>
      <c r="J145" t="s">
        <v>32</v>
      </c>
      <c r="K145" t="s">
        <v>32</v>
      </c>
      <c r="L145" t="s">
        <v>598</v>
      </c>
      <c r="M145">
        <v>2019</v>
      </c>
      <c r="N145" t="s">
        <v>754</v>
      </c>
    </row>
    <row r="146" spans="1:16" x14ac:dyDescent="0.25">
      <c r="A146" t="s">
        <v>345</v>
      </c>
      <c r="B146" t="s">
        <v>346</v>
      </c>
      <c r="C146" s="17" t="s">
        <v>860</v>
      </c>
      <c r="D146" s="17" t="s">
        <v>871</v>
      </c>
      <c r="E146" t="s">
        <v>346</v>
      </c>
      <c r="F146" t="s">
        <v>347</v>
      </c>
      <c r="G146" t="s">
        <v>396</v>
      </c>
      <c r="H146" s="11">
        <v>187</v>
      </c>
      <c r="I146" t="s">
        <v>8</v>
      </c>
      <c r="J146" t="s">
        <v>118</v>
      </c>
      <c r="K146" t="s">
        <v>8</v>
      </c>
      <c r="L146" t="s">
        <v>375</v>
      </c>
      <c r="M146">
        <v>2011</v>
      </c>
    </row>
    <row r="147" spans="1:16" x14ac:dyDescent="0.25">
      <c r="A147" t="s">
        <v>590</v>
      </c>
      <c r="B147" t="s">
        <v>589</v>
      </c>
      <c r="C147" s="17" t="s">
        <v>861</v>
      </c>
      <c r="D147" s="17" t="s">
        <v>871</v>
      </c>
      <c r="E147" t="s">
        <v>591</v>
      </c>
      <c r="F147" t="s">
        <v>347</v>
      </c>
      <c r="G147" t="s">
        <v>428</v>
      </c>
      <c r="H147" s="14"/>
      <c r="I147" s="6"/>
      <c r="J147" s="6"/>
      <c r="K147" s="6"/>
      <c r="P147" s="10"/>
    </row>
    <row r="148" spans="1:16" x14ac:dyDescent="0.25">
      <c r="A148" t="s">
        <v>593</v>
      </c>
      <c r="B148" t="s">
        <v>594</v>
      </c>
      <c r="C148" s="17" t="s">
        <v>860</v>
      </c>
      <c r="D148" s="17" t="s">
        <v>871</v>
      </c>
      <c r="E148" t="s">
        <v>592</v>
      </c>
      <c r="F148" t="s">
        <v>347</v>
      </c>
      <c r="G148" t="s">
        <v>396</v>
      </c>
      <c r="H148" s="11">
        <v>60</v>
      </c>
      <c r="I148" t="s">
        <v>8</v>
      </c>
      <c r="J148" t="s">
        <v>118</v>
      </c>
      <c r="K148" t="s">
        <v>78</v>
      </c>
      <c r="L148" t="s">
        <v>782</v>
      </c>
      <c r="M148">
        <v>2009</v>
      </c>
    </row>
    <row r="149" spans="1:16" x14ac:dyDescent="0.25">
      <c r="A149" t="s">
        <v>595</v>
      </c>
      <c r="B149" t="s">
        <v>596</v>
      </c>
      <c r="C149" s="17" t="s">
        <v>863</v>
      </c>
      <c r="D149" s="17" t="s">
        <v>871</v>
      </c>
      <c r="E149" t="s">
        <v>597</v>
      </c>
      <c r="F149" t="s">
        <v>347</v>
      </c>
      <c r="G149" t="s">
        <v>396</v>
      </c>
      <c r="H149" s="11">
        <v>300</v>
      </c>
      <c r="I149" t="s">
        <v>8</v>
      </c>
      <c r="J149" t="s">
        <v>118</v>
      </c>
      <c r="K149" t="s">
        <v>8</v>
      </c>
      <c r="L149" t="s">
        <v>147</v>
      </c>
      <c r="M149">
        <v>2010</v>
      </c>
    </row>
    <row r="150" spans="1:16" x14ac:dyDescent="0.25">
      <c r="A150" t="s">
        <v>623</v>
      </c>
      <c r="B150" t="s">
        <v>625</v>
      </c>
      <c r="C150" s="17" t="s">
        <v>178</v>
      </c>
      <c r="D150" s="17" t="s">
        <v>868</v>
      </c>
      <c r="E150" t="s">
        <v>626</v>
      </c>
      <c r="F150" t="s">
        <v>627</v>
      </c>
      <c r="G150" t="s">
        <v>30</v>
      </c>
      <c r="H150" s="14">
        <v>25</v>
      </c>
      <c r="I150" t="s">
        <v>8</v>
      </c>
      <c r="J150" t="s">
        <v>118</v>
      </c>
      <c r="K150" t="s">
        <v>943</v>
      </c>
      <c r="L150" t="s">
        <v>624</v>
      </c>
      <c r="M150">
        <v>2020</v>
      </c>
      <c r="N150" t="s">
        <v>948</v>
      </c>
    </row>
    <row r="151" spans="1:16" x14ac:dyDescent="0.25">
      <c r="A151" t="s">
        <v>898</v>
      </c>
      <c r="B151" t="s">
        <v>897</v>
      </c>
      <c r="C151" s="17" t="s">
        <v>862</v>
      </c>
      <c r="D151" s="17" t="s">
        <v>866</v>
      </c>
      <c r="E151" t="s">
        <v>899</v>
      </c>
      <c r="F151" t="s">
        <v>904</v>
      </c>
      <c r="G151" t="s">
        <v>396</v>
      </c>
      <c r="H151" s="11">
        <v>600</v>
      </c>
      <c r="I151" t="s">
        <v>8</v>
      </c>
      <c r="J151" t="s">
        <v>118</v>
      </c>
      <c r="K151" t="s">
        <v>903</v>
      </c>
      <c r="L151" t="s">
        <v>900</v>
      </c>
      <c r="M151">
        <v>2011</v>
      </c>
      <c r="N151" t="s">
        <v>901</v>
      </c>
    </row>
    <row r="152" spans="1:16" x14ac:dyDescent="0.25">
      <c r="A152" t="s">
        <v>368</v>
      </c>
      <c r="B152" t="s">
        <v>369</v>
      </c>
      <c r="C152" s="17" t="s">
        <v>861</v>
      </c>
      <c r="D152" s="17" t="s">
        <v>868</v>
      </c>
      <c r="E152" t="s">
        <v>370</v>
      </c>
      <c r="F152" t="s">
        <v>371</v>
      </c>
      <c r="G152" t="s">
        <v>428</v>
      </c>
      <c r="H152" s="11">
        <v>578</v>
      </c>
      <c r="I152" t="s">
        <v>32</v>
      </c>
      <c r="J152" t="s">
        <v>118</v>
      </c>
      <c r="K152" t="s">
        <v>32</v>
      </c>
      <c r="L152" t="s">
        <v>622</v>
      </c>
      <c r="M152">
        <v>2015</v>
      </c>
      <c r="N152" t="s">
        <v>755</v>
      </c>
      <c r="P152" t="s">
        <v>704</v>
      </c>
    </row>
    <row r="153" spans="1:16" x14ac:dyDescent="0.25">
      <c r="B153" t="s">
        <v>369</v>
      </c>
      <c r="C153" s="17" t="s">
        <v>861</v>
      </c>
      <c r="D153" s="17" t="s">
        <v>868</v>
      </c>
      <c r="E153" t="s">
        <v>370</v>
      </c>
      <c r="F153" t="s">
        <v>371</v>
      </c>
      <c r="G153" t="s">
        <v>30</v>
      </c>
      <c r="H153" s="11">
        <v>25</v>
      </c>
      <c r="I153" t="s">
        <v>52</v>
      </c>
      <c r="J153" t="s">
        <v>118</v>
      </c>
      <c r="K153" t="s">
        <v>52</v>
      </c>
      <c r="L153" t="s">
        <v>798</v>
      </c>
      <c r="M153">
        <v>2011</v>
      </c>
    </row>
    <row r="154" spans="1:16" x14ac:dyDescent="0.25">
      <c r="A154" t="s">
        <v>618</v>
      </c>
      <c r="B154" t="s">
        <v>621</v>
      </c>
      <c r="C154" s="17" t="s">
        <v>862</v>
      </c>
      <c r="D154" s="17" t="s">
        <v>868</v>
      </c>
      <c r="E154" t="s">
        <v>619</v>
      </c>
      <c r="F154" t="s">
        <v>371</v>
      </c>
      <c r="G154" t="s">
        <v>396</v>
      </c>
      <c r="H154" s="11">
        <v>60</v>
      </c>
      <c r="I154" t="s">
        <v>8</v>
      </c>
      <c r="J154" t="s">
        <v>118</v>
      </c>
      <c r="K154" t="s">
        <v>8</v>
      </c>
      <c r="L154" t="s">
        <v>620</v>
      </c>
      <c r="M154">
        <v>2013</v>
      </c>
    </row>
    <row r="155" spans="1:16" x14ac:dyDescent="0.25">
      <c r="A155" t="s">
        <v>637</v>
      </c>
      <c r="B155" t="s">
        <v>635</v>
      </c>
      <c r="C155" s="17" t="s">
        <v>862</v>
      </c>
      <c r="D155" s="17" t="s">
        <v>865</v>
      </c>
      <c r="E155" t="s">
        <v>636</v>
      </c>
      <c r="F155" t="s">
        <v>498</v>
      </c>
      <c r="G155" t="s">
        <v>30</v>
      </c>
      <c r="H155" s="11">
        <v>75</v>
      </c>
      <c r="I155" t="s">
        <v>8</v>
      </c>
      <c r="J155" t="s">
        <v>118</v>
      </c>
      <c r="K155" t="s">
        <v>8</v>
      </c>
      <c r="L155" t="s">
        <v>447</v>
      </c>
      <c r="M155">
        <v>2012</v>
      </c>
    </row>
    <row r="156" spans="1:16" x14ac:dyDescent="0.25">
      <c r="A156" t="s">
        <v>633</v>
      </c>
      <c r="B156" t="s">
        <v>634</v>
      </c>
      <c r="C156" s="17" t="s">
        <v>178</v>
      </c>
      <c r="D156" s="17" t="s">
        <v>865</v>
      </c>
      <c r="E156" t="s">
        <v>631</v>
      </c>
      <c r="F156" t="s">
        <v>498</v>
      </c>
      <c r="G156" t="s">
        <v>30</v>
      </c>
      <c r="H156" s="11">
        <v>25</v>
      </c>
      <c r="I156" t="s">
        <v>8</v>
      </c>
      <c r="J156" t="s">
        <v>118</v>
      </c>
      <c r="K156" t="s">
        <v>8</v>
      </c>
      <c r="L156" t="s">
        <v>431</v>
      </c>
      <c r="M156">
        <v>2014</v>
      </c>
      <c r="N156" t="s">
        <v>632</v>
      </c>
    </row>
    <row r="157" spans="1:16" x14ac:dyDescent="0.25">
      <c r="A157" t="s">
        <v>791</v>
      </c>
      <c r="B157" t="s">
        <v>628</v>
      </c>
      <c r="C157" s="17" t="s">
        <v>178</v>
      </c>
      <c r="D157" s="17" t="s">
        <v>865</v>
      </c>
      <c r="E157" t="s">
        <v>629</v>
      </c>
      <c r="F157" t="s">
        <v>498</v>
      </c>
      <c r="G157" t="s">
        <v>396</v>
      </c>
      <c r="H157" s="11">
        <v>16</v>
      </c>
      <c r="I157" t="s">
        <v>8</v>
      </c>
      <c r="J157" t="s">
        <v>118</v>
      </c>
      <c r="K157" t="s">
        <v>8</v>
      </c>
      <c r="L157" t="s">
        <v>56</v>
      </c>
      <c r="M157">
        <v>2012</v>
      </c>
    </row>
    <row r="158" spans="1:16" x14ac:dyDescent="0.25">
      <c r="A158" t="s">
        <v>638</v>
      </c>
      <c r="B158" t="s">
        <v>639</v>
      </c>
      <c r="C158" s="17" t="s">
        <v>862</v>
      </c>
      <c r="D158" s="17" t="s">
        <v>867</v>
      </c>
      <c r="E158" t="s">
        <v>640</v>
      </c>
      <c r="F158" t="s">
        <v>630</v>
      </c>
      <c r="G158" t="s">
        <v>30</v>
      </c>
      <c r="H158" s="11">
        <v>50</v>
      </c>
      <c r="I158" t="s">
        <v>8</v>
      </c>
      <c r="J158" t="s">
        <v>118</v>
      </c>
      <c r="K158" t="s">
        <v>8</v>
      </c>
      <c r="L158" t="s">
        <v>447</v>
      </c>
      <c r="M158">
        <v>2010</v>
      </c>
    </row>
    <row r="159" spans="1:16" x14ac:dyDescent="0.25">
      <c r="B159" t="s">
        <v>639</v>
      </c>
      <c r="C159" s="17" t="s">
        <v>862</v>
      </c>
      <c r="D159" s="17" t="s">
        <v>867</v>
      </c>
      <c r="E159" t="s">
        <v>640</v>
      </c>
      <c r="F159" t="s">
        <v>630</v>
      </c>
      <c r="G159" t="s">
        <v>30</v>
      </c>
      <c r="H159" s="11">
        <v>25</v>
      </c>
      <c r="I159" t="s">
        <v>8</v>
      </c>
      <c r="J159" t="s">
        <v>118</v>
      </c>
      <c r="K159" t="s">
        <v>8</v>
      </c>
      <c r="L159" t="s">
        <v>641</v>
      </c>
      <c r="M159">
        <v>2013</v>
      </c>
    </row>
    <row r="160" spans="1:16" x14ac:dyDescent="0.25">
      <c r="B160" t="s">
        <v>639</v>
      </c>
      <c r="C160" s="17" t="s">
        <v>862</v>
      </c>
      <c r="D160" s="17" t="s">
        <v>867</v>
      </c>
      <c r="E160" t="s">
        <v>640</v>
      </c>
      <c r="F160" t="s">
        <v>630</v>
      </c>
      <c r="G160" t="s">
        <v>428</v>
      </c>
      <c r="H160" s="11">
        <v>230</v>
      </c>
      <c r="I160" t="s">
        <v>8</v>
      </c>
      <c r="J160" t="s">
        <v>118</v>
      </c>
      <c r="K160" t="s">
        <v>78</v>
      </c>
      <c r="L160" t="s">
        <v>642</v>
      </c>
      <c r="M160">
        <v>2017</v>
      </c>
      <c r="N160" t="s">
        <v>758</v>
      </c>
    </row>
    <row r="161" spans="1:15" x14ac:dyDescent="0.25">
      <c r="B161" t="s">
        <v>639</v>
      </c>
      <c r="C161" s="17" t="s">
        <v>862</v>
      </c>
      <c r="D161" s="17" t="s">
        <v>867</v>
      </c>
      <c r="E161" t="s">
        <v>640</v>
      </c>
      <c r="F161" t="s">
        <v>630</v>
      </c>
      <c r="G161" t="s">
        <v>428</v>
      </c>
      <c r="H161" s="11">
        <v>230</v>
      </c>
      <c r="I161" t="s">
        <v>8</v>
      </c>
      <c r="J161" t="s">
        <v>118</v>
      </c>
      <c r="K161" t="s">
        <v>78</v>
      </c>
      <c r="L161" t="s">
        <v>642</v>
      </c>
      <c r="M161">
        <v>2019</v>
      </c>
      <c r="N161" t="s">
        <v>758</v>
      </c>
    </row>
    <row r="162" spans="1:15" x14ac:dyDescent="0.25">
      <c r="A162" t="s">
        <v>648</v>
      </c>
      <c r="B162" t="s">
        <v>649</v>
      </c>
      <c r="C162" s="17" t="s">
        <v>178</v>
      </c>
      <c r="D162" s="17" t="s">
        <v>867</v>
      </c>
      <c r="E162" t="s">
        <v>496</v>
      </c>
      <c r="F162" t="s">
        <v>630</v>
      </c>
      <c r="G162" t="s">
        <v>396</v>
      </c>
      <c r="H162" s="11">
        <v>5000</v>
      </c>
      <c r="I162" t="s">
        <v>33</v>
      </c>
      <c r="J162" t="s">
        <v>32</v>
      </c>
      <c r="K162" t="s">
        <v>32</v>
      </c>
      <c r="L162" t="s">
        <v>56</v>
      </c>
      <c r="M162" t="s">
        <v>984</v>
      </c>
      <c r="N162" t="s">
        <v>757</v>
      </c>
    </row>
    <row r="163" spans="1:15" x14ac:dyDescent="0.25">
      <c r="A163" t="s">
        <v>643</v>
      </c>
      <c r="B163" t="s">
        <v>644</v>
      </c>
      <c r="C163" s="17" t="s">
        <v>861</v>
      </c>
      <c r="D163" s="17" t="s">
        <v>867</v>
      </c>
      <c r="E163" t="s">
        <v>645</v>
      </c>
      <c r="F163" t="s">
        <v>630</v>
      </c>
      <c r="G163" t="s">
        <v>30</v>
      </c>
      <c r="H163" s="11">
        <v>100</v>
      </c>
      <c r="I163" t="s">
        <v>8</v>
      </c>
      <c r="J163" t="s">
        <v>118</v>
      </c>
      <c r="K163" t="s">
        <v>8</v>
      </c>
      <c r="L163" t="s">
        <v>495</v>
      </c>
      <c r="M163">
        <v>2014</v>
      </c>
    </row>
    <row r="164" spans="1:15" x14ac:dyDescent="0.25">
      <c r="B164" t="s">
        <v>644</v>
      </c>
      <c r="C164" s="17" t="s">
        <v>861</v>
      </c>
      <c r="D164" s="17" t="s">
        <v>867</v>
      </c>
      <c r="E164" t="s">
        <v>645</v>
      </c>
      <c r="F164" t="s">
        <v>630</v>
      </c>
      <c r="G164" t="s">
        <v>428</v>
      </c>
      <c r="H164" s="11">
        <v>10</v>
      </c>
      <c r="I164" t="s">
        <v>8</v>
      </c>
      <c r="J164" t="s">
        <v>118</v>
      </c>
      <c r="K164" t="s">
        <v>8</v>
      </c>
      <c r="L164" t="s">
        <v>646</v>
      </c>
      <c r="M164">
        <v>2009</v>
      </c>
      <c r="O164" s="10"/>
    </row>
    <row r="165" spans="1:15" x14ac:dyDescent="0.25">
      <c r="A165" t="s">
        <v>657</v>
      </c>
      <c r="B165" t="s">
        <v>658</v>
      </c>
      <c r="C165" s="17" t="s">
        <v>862</v>
      </c>
      <c r="D165" s="17" t="s">
        <v>868</v>
      </c>
      <c r="E165" t="s">
        <v>659</v>
      </c>
      <c r="F165" t="s">
        <v>660</v>
      </c>
      <c r="G165" t="s">
        <v>428</v>
      </c>
      <c r="H165" s="11">
        <v>630</v>
      </c>
      <c r="I165" t="s">
        <v>8</v>
      </c>
      <c r="J165" t="s">
        <v>118</v>
      </c>
      <c r="K165" t="s">
        <v>78</v>
      </c>
      <c r="L165" t="s">
        <v>661</v>
      </c>
      <c r="M165">
        <v>2019</v>
      </c>
      <c r="N165" t="s">
        <v>752</v>
      </c>
    </row>
    <row r="166" spans="1:15" x14ac:dyDescent="0.25">
      <c r="A166" t="s">
        <v>663</v>
      </c>
      <c r="B166" t="s">
        <v>666</v>
      </c>
      <c r="C166" s="17" t="s">
        <v>862</v>
      </c>
      <c r="D166" s="17" t="s">
        <v>865</v>
      </c>
      <c r="E166" t="s">
        <v>664</v>
      </c>
      <c r="F166" t="s">
        <v>665</v>
      </c>
      <c r="G166" t="s">
        <v>30</v>
      </c>
      <c r="H166" s="11">
        <v>30</v>
      </c>
      <c r="I166" t="s">
        <v>8</v>
      </c>
      <c r="J166" t="s">
        <v>118</v>
      </c>
      <c r="K166" t="s">
        <v>32</v>
      </c>
      <c r="L166" t="s">
        <v>662</v>
      </c>
      <c r="M166">
        <v>2018</v>
      </c>
      <c r="N166" t="s">
        <v>756</v>
      </c>
    </row>
    <row r="168" spans="1:15" x14ac:dyDescent="0.25">
      <c r="H168" s="13">
        <f>SUM(H9:H166)</f>
        <v>305119.40000000002</v>
      </c>
    </row>
    <row r="169" spans="1:15" x14ac:dyDescent="0.25">
      <c r="N169" t="s">
        <v>695</v>
      </c>
    </row>
    <row r="170" spans="1:15" x14ac:dyDescent="0.25">
      <c r="A170" s="21" t="s">
        <v>850</v>
      </c>
    </row>
    <row r="171" spans="1:15" x14ac:dyDescent="0.25">
      <c r="A171" t="s">
        <v>39</v>
      </c>
      <c r="B171" t="s">
        <v>34</v>
      </c>
      <c r="E171" t="s">
        <v>35</v>
      </c>
      <c r="F171" t="s">
        <v>25</v>
      </c>
      <c r="G171" t="s">
        <v>394</v>
      </c>
      <c r="H171" s="13">
        <v>3600</v>
      </c>
      <c r="I171" t="s">
        <v>32</v>
      </c>
      <c r="J171" t="s">
        <v>32</v>
      </c>
      <c r="K171" t="s">
        <v>32</v>
      </c>
      <c r="L171" s="6"/>
      <c r="M171">
        <v>2005</v>
      </c>
    </row>
    <row r="172" spans="1:15" x14ac:dyDescent="0.25">
      <c r="A172" s="21"/>
    </row>
    <row r="173" spans="1:15" x14ac:dyDescent="0.25">
      <c r="A173" s="21" t="s">
        <v>793</v>
      </c>
    </row>
    <row r="174" spans="1:15" x14ac:dyDescent="0.25">
      <c r="A174" s="8" t="s">
        <v>37</v>
      </c>
      <c r="B174" s="8" t="s">
        <v>27</v>
      </c>
      <c r="C174" s="8"/>
      <c r="D174" s="8"/>
      <c r="E174" s="8" t="s">
        <v>26</v>
      </c>
      <c r="F174" s="8" t="s">
        <v>25</v>
      </c>
      <c r="G174" s="8" t="s">
        <v>393</v>
      </c>
      <c r="H174" s="12">
        <v>172</v>
      </c>
      <c r="I174" s="8" t="s">
        <v>32</v>
      </c>
      <c r="J174" s="8" t="s">
        <v>32</v>
      </c>
      <c r="K174" s="8" t="s">
        <v>32</v>
      </c>
      <c r="L174" s="9" t="s">
        <v>759</v>
      </c>
      <c r="M174" s="8">
        <v>1999</v>
      </c>
      <c r="N174" s="8" t="s">
        <v>693</v>
      </c>
    </row>
    <row r="177" spans="1:4" x14ac:dyDescent="0.25">
      <c r="A177" t="s">
        <v>851</v>
      </c>
      <c r="B177">
        <v>154</v>
      </c>
    </row>
    <row r="178" spans="1:4" x14ac:dyDescent="0.25">
      <c r="A178" t="s">
        <v>921</v>
      </c>
      <c r="B178">
        <v>112</v>
      </c>
    </row>
    <row r="179" spans="1:4" x14ac:dyDescent="0.25">
      <c r="A179" t="s">
        <v>852</v>
      </c>
      <c r="B179" s="22">
        <f>H168</f>
        <v>305119.40000000002</v>
      </c>
      <c r="C179" s="22"/>
      <c r="D179" s="22"/>
    </row>
    <row r="180" spans="1:4" x14ac:dyDescent="0.25">
      <c r="A180" t="s">
        <v>872</v>
      </c>
      <c r="B180" s="22"/>
      <c r="C180" s="22"/>
      <c r="D180" s="22"/>
    </row>
    <row r="181" spans="1:4" x14ac:dyDescent="0.25">
      <c r="A181" s="23" t="s">
        <v>860</v>
      </c>
      <c r="B181" s="22">
        <v>35</v>
      </c>
      <c r="C181" s="22"/>
      <c r="D181" s="22"/>
    </row>
    <row r="182" spans="1:4" x14ac:dyDescent="0.25">
      <c r="A182" s="23" t="s">
        <v>863</v>
      </c>
      <c r="B182" s="22">
        <v>24</v>
      </c>
      <c r="C182" s="22"/>
      <c r="D182" s="22"/>
    </row>
    <row r="183" spans="1:4" x14ac:dyDescent="0.25">
      <c r="A183" s="23" t="s">
        <v>861</v>
      </c>
      <c r="B183" s="22">
        <v>27</v>
      </c>
      <c r="C183" s="22"/>
      <c r="D183" s="22"/>
    </row>
    <row r="184" spans="1:4" x14ac:dyDescent="0.25">
      <c r="A184" s="23" t="s">
        <v>862</v>
      </c>
      <c r="B184" s="22">
        <v>31</v>
      </c>
      <c r="C184" s="22"/>
      <c r="D184" s="22"/>
    </row>
    <row r="185" spans="1:4" x14ac:dyDescent="0.25">
      <c r="A185" s="23" t="s">
        <v>178</v>
      </c>
      <c r="B185" s="22">
        <v>37</v>
      </c>
      <c r="C185" s="22"/>
      <c r="D185" s="22"/>
    </row>
    <row r="186" spans="1:4" x14ac:dyDescent="0.25">
      <c r="A186" s="24" t="s">
        <v>858</v>
      </c>
      <c r="B186" s="22"/>
      <c r="C186" s="22"/>
      <c r="D186" s="22"/>
    </row>
    <row r="187" spans="1:4" x14ac:dyDescent="0.25">
      <c r="A187" s="23" t="s">
        <v>868</v>
      </c>
      <c r="B187" s="22">
        <v>30</v>
      </c>
      <c r="C187" s="22"/>
      <c r="D187" s="22"/>
    </row>
    <row r="188" spans="1:4" x14ac:dyDescent="0.25">
      <c r="A188" s="23" t="s">
        <v>869</v>
      </c>
      <c r="B188" s="22">
        <v>11</v>
      </c>
      <c r="C188" s="22"/>
      <c r="D188" s="22"/>
    </row>
    <row r="189" spans="1:4" x14ac:dyDescent="0.25">
      <c r="A189" s="23" t="s">
        <v>866</v>
      </c>
      <c r="B189" s="22">
        <v>15</v>
      </c>
      <c r="C189" s="22"/>
      <c r="D189" s="22"/>
    </row>
    <row r="190" spans="1:4" x14ac:dyDescent="0.25">
      <c r="A190" s="23" t="s">
        <v>867</v>
      </c>
      <c r="B190" s="22">
        <v>24</v>
      </c>
      <c r="C190" s="22"/>
      <c r="D190" s="22"/>
    </row>
    <row r="191" spans="1:4" x14ac:dyDescent="0.25">
      <c r="A191" s="23" t="s">
        <v>871</v>
      </c>
      <c r="B191" s="22">
        <v>12</v>
      </c>
      <c r="C191" s="22"/>
      <c r="D191" s="22"/>
    </row>
    <row r="192" spans="1:4" x14ac:dyDescent="0.25">
      <c r="A192" s="23" t="s">
        <v>865</v>
      </c>
      <c r="B192" s="22">
        <v>20</v>
      </c>
      <c r="C192" s="22"/>
      <c r="D192" s="22"/>
    </row>
    <row r="193" spans="1:6" x14ac:dyDescent="0.25">
      <c r="A193" s="23" t="s">
        <v>870</v>
      </c>
      <c r="B193" s="22">
        <v>42</v>
      </c>
      <c r="C193" s="22"/>
      <c r="D193" s="22"/>
    </row>
    <row r="194" spans="1:6" x14ac:dyDescent="0.25">
      <c r="A194" t="s">
        <v>853</v>
      </c>
    </row>
    <row r="195" spans="1:6" x14ac:dyDescent="0.25">
      <c r="A195" s="23" t="s">
        <v>30</v>
      </c>
      <c r="B195" s="22">
        <v>67</v>
      </c>
    </row>
    <row r="196" spans="1:6" x14ac:dyDescent="0.25">
      <c r="A196" s="23" t="s">
        <v>113</v>
      </c>
      <c r="B196" s="22">
        <v>55</v>
      </c>
      <c r="C196" t="s">
        <v>874</v>
      </c>
      <c r="D196">
        <v>43</v>
      </c>
      <c r="E196" t="s">
        <v>596</v>
      </c>
      <c r="F196">
        <v>12</v>
      </c>
    </row>
    <row r="197" spans="1:6" x14ac:dyDescent="0.25">
      <c r="A197" s="23" t="s">
        <v>428</v>
      </c>
      <c r="B197">
        <v>38</v>
      </c>
    </row>
    <row r="198" spans="1:6" x14ac:dyDescent="0.25">
      <c r="A198" s="24" t="s">
        <v>854</v>
      </c>
    </row>
    <row r="199" spans="1:6" x14ac:dyDescent="0.25">
      <c r="A199" s="23" t="s">
        <v>8</v>
      </c>
      <c r="B199">
        <v>87</v>
      </c>
    </row>
    <row r="200" spans="1:6" x14ac:dyDescent="0.25">
      <c r="A200" s="23" t="s">
        <v>33</v>
      </c>
      <c r="B200">
        <v>40</v>
      </c>
    </row>
    <row r="201" spans="1:6" x14ac:dyDescent="0.25">
      <c r="A201" s="23" t="s">
        <v>52</v>
      </c>
      <c r="B201">
        <v>11</v>
      </c>
    </row>
    <row r="202" spans="1:6" x14ac:dyDescent="0.25">
      <c r="A202" s="23" t="s">
        <v>32</v>
      </c>
      <c r="B202">
        <v>7</v>
      </c>
    </row>
    <row r="203" spans="1:6" x14ac:dyDescent="0.25">
      <c r="A203" s="23" t="s">
        <v>78</v>
      </c>
      <c r="B203">
        <v>3</v>
      </c>
    </row>
    <row r="204" spans="1:6" x14ac:dyDescent="0.25">
      <c r="A204" s="24" t="s">
        <v>855</v>
      </c>
    </row>
    <row r="205" spans="1:6" x14ac:dyDescent="0.25">
      <c r="A205" s="23" t="s">
        <v>118</v>
      </c>
      <c r="B205">
        <v>92</v>
      </c>
    </row>
    <row r="206" spans="1:6" x14ac:dyDescent="0.25">
      <c r="A206" s="23" t="s">
        <v>856</v>
      </c>
      <c r="B206">
        <v>19</v>
      </c>
    </row>
    <row r="207" spans="1:6" x14ac:dyDescent="0.25">
      <c r="A207" s="23" t="s">
        <v>52</v>
      </c>
      <c r="B207">
        <v>7</v>
      </c>
    </row>
    <row r="208" spans="1:6" x14ac:dyDescent="0.25">
      <c r="A208" s="23" t="s">
        <v>32</v>
      </c>
      <c r="B208">
        <v>27</v>
      </c>
    </row>
    <row r="209" spans="1:2" x14ac:dyDescent="0.25">
      <c r="A209" s="23" t="s">
        <v>78</v>
      </c>
      <c r="B209">
        <v>3</v>
      </c>
    </row>
    <row r="210" spans="1:2" x14ac:dyDescent="0.25">
      <c r="A210" s="24" t="s">
        <v>875</v>
      </c>
    </row>
    <row r="211" spans="1:2" x14ac:dyDescent="0.25">
      <c r="A211" s="23" t="s">
        <v>8</v>
      </c>
      <c r="B211">
        <v>63</v>
      </c>
    </row>
    <row r="212" spans="1:2" x14ac:dyDescent="0.25">
      <c r="A212" s="23" t="s">
        <v>33</v>
      </c>
      <c r="B212">
        <v>39</v>
      </c>
    </row>
    <row r="213" spans="1:2" x14ac:dyDescent="0.25">
      <c r="A213" s="23" t="s">
        <v>52</v>
      </c>
      <c r="B213">
        <v>11</v>
      </c>
    </row>
    <row r="214" spans="1:2" x14ac:dyDescent="0.25">
      <c r="A214" s="23" t="s">
        <v>32</v>
      </c>
      <c r="B214">
        <v>11</v>
      </c>
    </row>
    <row r="215" spans="1:2" x14ac:dyDescent="0.25">
      <c r="A215" s="23" t="s">
        <v>78</v>
      </c>
      <c r="B215">
        <v>16</v>
      </c>
    </row>
    <row r="216" spans="1:2" x14ac:dyDescent="0.25">
      <c r="A216" s="23" t="s">
        <v>9</v>
      </c>
      <c r="B216">
        <v>2</v>
      </c>
    </row>
    <row r="217" spans="1:2" x14ac:dyDescent="0.25">
      <c r="A217" s="23" t="s">
        <v>903</v>
      </c>
      <c r="B217">
        <v>3</v>
      </c>
    </row>
    <row r="218" spans="1:2" x14ac:dyDescent="0.25">
      <c r="A218" s="23" t="s">
        <v>741</v>
      </c>
      <c r="B218">
        <v>1</v>
      </c>
    </row>
    <row r="219" spans="1:2" x14ac:dyDescent="0.25">
      <c r="A219" s="23" t="s">
        <v>876</v>
      </c>
      <c r="B219">
        <v>4</v>
      </c>
    </row>
    <row r="220" spans="1:2" x14ac:dyDescent="0.25">
      <c r="A220" s="24" t="s">
        <v>857</v>
      </c>
    </row>
    <row r="221" spans="1:2" x14ac:dyDescent="0.25">
      <c r="A221" s="23" t="s">
        <v>877</v>
      </c>
      <c r="B221">
        <v>6</v>
      </c>
    </row>
    <row r="222" spans="1:2" x14ac:dyDescent="0.25">
      <c r="A222" s="23">
        <v>2007</v>
      </c>
      <c r="B222">
        <v>2</v>
      </c>
    </row>
    <row r="223" spans="1:2" x14ac:dyDescent="0.25">
      <c r="A223" s="23">
        <v>2008</v>
      </c>
      <c r="B223">
        <v>5</v>
      </c>
    </row>
    <row r="224" spans="1:2" x14ac:dyDescent="0.25">
      <c r="A224" s="23">
        <v>2009</v>
      </c>
      <c r="B224">
        <v>7</v>
      </c>
    </row>
    <row r="225" spans="1:2" x14ac:dyDescent="0.25">
      <c r="A225" s="23">
        <v>2010</v>
      </c>
      <c r="B225">
        <v>11</v>
      </c>
    </row>
    <row r="226" spans="1:2" x14ac:dyDescent="0.25">
      <c r="A226" s="23">
        <v>2011</v>
      </c>
      <c r="B226">
        <v>17</v>
      </c>
    </row>
    <row r="227" spans="1:2" x14ac:dyDescent="0.25">
      <c r="A227" s="23">
        <v>2012</v>
      </c>
      <c r="B227">
        <v>23</v>
      </c>
    </row>
    <row r="228" spans="1:2" x14ac:dyDescent="0.25">
      <c r="A228" s="23">
        <v>2013</v>
      </c>
      <c r="B228">
        <v>10</v>
      </c>
    </row>
    <row r="229" spans="1:2" x14ac:dyDescent="0.25">
      <c r="A229" s="23">
        <v>2014</v>
      </c>
      <c r="B229">
        <v>10</v>
      </c>
    </row>
    <row r="230" spans="1:2" x14ac:dyDescent="0.25">
      <c r="A230" s="23">
        <v>2015</v>
      </c>
      <c r="B230">
        <v>11</v>
      </c>
    </row>
    <row r="231" spans="1:2" x14ac:dyDescent="0.25">
      <c r="A231" s="23">
        <v>2016</v>
      </c>
      <c r="B231">
        <v>7</v>
      </c>
    </row>
    <row r="232" spans="1:2" x14ac:dyDescent="0.25">
      <c r="A232" s="23">
        <v>2017</v>
      </c>
      <c r="B232">
        <v>16</v>
      </c>
    </row>
    <row r="233" spans="1:2" x14ac:dyDescent="0.25">
      <c r="A233" s="23">
        <v>2018</v>
      </c>
      <c r="B233">
        <v>9</v>
      </c>
    </row>
    <row r="234" spans="1:2" x14ac:dyDescent="0.25">
      <c r="A234" s="23">
        <v>2019</v>
      </c>
      <c r="B234">
        <v>14</v>
      </c>
    </row>
    <row r="235" spans="1:2" x14ac:dyDescent="0.25">
      <c r="A235" s="23">
        <v>2020</v>
      </c>
      <c r="B235">
        <v>4</v>
      </c>
    </row>
  </sheetData>
  <sortState ref="A10:N166">
    <sortCondition ref="F10:F166"/>
    <sortCondition ref="B10:B166"/>
    <sortCondition ref="A10:A166"/>
  </sortState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opLeftCell="A56" zoomScale="125" zoomScaleNormal="125" workbookViewId="0">
      <selection activeCell="D50" sqref="D50"/>
    </sheetView>
  </sheetViews>
  <sheetFormatPr defaultRowHeight="15" x14ac:dyDescent="0.25"/>
  <cols>
    <col min="1" max="1" width="30.7109375" customWidth="1"/>
    <col min="2" max="2" width="10.140625" customWidth="1"/>
  </cols>
  <sheetData>
    <row r="1" spans="1:11" x14ac:dyDescent="0.25">
      <c r="A1" t="s">
        <v>10</v>
      </c>
      <c r="J1" t="s">
        <v>994</v>
      </c>
    </row>
    <row r="2" spans="1:11" x14ac:dyDescent="0.25">
      <c r="J2" t="s">
        <v>859</v>
      </c>
      <c r="K2" t="s">
        <v>995</v>
      </c>
    </row>
    <row r="3" spans="1:11" x14ac:dyDescent="0.25">
      <c r="A3" t="s">
        <v>996</v>
      </c>
      <c r="K3" s="33" t="s">
        <v>997</v>
      </c>
    </row>
    <row r="7" spans="1:11" x14ac:dyDescent="0.25">
      <c r="A7" s="21" t="s">
        <v>998</v>
      </c>
    </row>
    <row r="8" spans="1:11" x14ac:dyDescent="0.25">
      <c r="A8" t="s">
        <v>851</v>
      </c>
      <c r="B8">
        <v>158</v>
      </c>
    </row>
    <row r="9" spans="1:11" x14ac:dyDescent="0.25">
      <c r="A9" t="s">
        <v>852</v>
      </c>
      <c r="B9" s="34">
        <v>305219</v>
      </c>
      <c r="C9" s="22"/>
      <c r="D9" s="22"/>
    </row>
    <row r="10" spans="1:11" x14ac:dyDescent="0.25">
      <c r="B10" s="22"/>
      <c r="C10" s="22"/>
      <c r="D10" s="22"/>
    </row>
    <row r="11" spans="1:11" x14ac:dyDescent="0.25">
      <c r="A11" t="s">
        <v>872</v>
      </c>
      <c r="B11" s="22"/>
      <c r="C11" s="22"/>
      <c r="D11" s="22"/>
    </row>
    <row r="12" spans="1:11" x14ac:dyDescent="0.25">
      <c r="A12" s="23" t="s">
        <v>884</v>
      </c>
      <c r="B12" s="22">
        <v>35</v>
      </c>
      <c r="C12" s="22"/>
      <c r="D12" s="22"/>
    </row>
    <row r="13" spans="1:11" x14ac:dyDescent="0.25">
      <c r="A13" s="23" t="s">
        <v>885</v>
      </c>
      <c r="B13" s="22">
        <v>24</v>
      </c>
      <c r="C13" s="22"/>
      <c r="D13" s="22"/>
    </row>
    <row r="14" spans="1:11" x14ac:dyDescent="0.25">
      <c r="A14" s="23" t="s">
        <v>886</v>
      </c>
      <c r="B14" s="22">
        <v>27</v>
      </c>
      <c r="C14" s="22"/>
      <c r="D14" s="22"/>
    </row>
    <row r="15" spans="1:11" x14ac:dyDescent="0.25">
      <c r="A15" s="23" t="s">
        <v>887</v>
      </c>
      <c r="B15" s="22">
        <v>31</v>
      </c>
      <c r="C15" s="22"/>
      <c r="D15" s="22"/>
    </row>
    <row r="16" spans="1:11" x14ac:dyDescent="0.25">
      <c r="A16" s="23" t="s">
        <v>888</v>
      </c>
      <c r="B16" s="22">
        <v>41</v>
      </c>
      <c r="C16" s="22"/>
      <c r="D16" s="22"/>
    </row>
    <row r="17" spans="1:4" x14ac:dyDescent="0.25">
      <c r="A17" s="23"/>
      <c r="B17" s="22"/>
      <c r="C17" s="22"/>
      <c r="D17" s="22"/>
    </row>
    <row r="18" spans="1:4" x14ac:dyDescent="0.25">
      <c r="A18" s="23"/>
      <c r="B18" s="22"/>
      <c r="C18" s="22"/>
      <c r="D18" s="22"/>
    </row>
    <row r="19" spans="1:4" x14ac:dyDescent="0.25">
      <c r="A19" s="23"/>
      <c r="B19" s="22"/>
      <c r="C19" s="22"/>
      <c r="D19" s="22"/>
    </row>
    <row r="20" spans="1:4" x14ac:dyDescent="0.25">
      <c r="A20" s="23"/>
      <c r="B20" s="22"/>
      <c r="C20" s="22"/>
      <c r="D20" s="22"/>
    </row>
    <row r="21" spans="1:4" x14ac:dyDescent="0.25">
      <c r="A21" s="24" t="s">
        <v>858</v>
      </c>
      <c r="B21" s="22"/>
      <c r="C21" s="22"/>
      <c r="D21" s="22"/>
    </row>
    <row r="22" spans="1:4" x14ac:dyDescent="0.25">
      <c r="A22" s="23" t="s">
        <v>889</v>
      </c>
      <c r="B22" s="22">
        <v>32</v>
      </c>
      <c r="C22" s="22"/>
      <c r="D22" s="22"/>
    </row>
    <row r="23" spans="1:4" x14ac:dyDescent="0.25">
      <c r="A23" s="23" t="s">
        <v>890</v>
      </c>
      <c r="B23" s="22">
        <v>12</v>
      </c>
      <c r="C23" s="22"/>
      <c r="D23" s="22"/>
    </row>
    <row r="24" spans="1:4" x14ac:dyDescent="0.25">
      <c r="A24" s="23" t="s">
        <v>891</v>
      </c>
      <c r="B24" s="22">
        <v>15</v>
      </c>
      <c r="C24" s="22"/>
      <c r="D24" s="22"/>
    </row>
    <row r="25" spans="1:4" x14ac:dyDescent="0.25">
      <c r="A25" s="23" t="s">
        <v>896</v>
      </c>
      <c r="B25" s="22">
        <v>25</v>
      </c>
      <c r="C25" s="22"/>
      <c r="D25" s="22"/>
    </row>
    <row r="26" spans="1:4" x14ac:dyDescent="0.25">
      <c r="A26" s="23" t="s">
        <v>892</v>
      </c>
      <c r="B26" s="22">
        <v>12</v>
      </c>
      <c r="C26" s="22"/>
      <c r="D26" s="22"/>
    </row>
    <row r="27" spans="1:4" x14ac:dyDescent="0.25">
      <c r="A27" s="23" t="s">
        <v>893</v>
      </c>
      <c r="B27" s="22">
        <v>20</v>
      </c>
      <c r="C27" s="22"/>
      <c r="D27" s="22"/>
    </row>
    <row r="28" spans="1:4" x14ac:dyDescent="0.25">
      <c r="A28" s="23" t="s">
        <v>999</v>
      </c>
      <c r="B28" s="22">
        <v>42</v>
      </c>
      <c r="C28" s="22"/>
      <c r="D28" s="22"/>
    </row>
    <row r="29" spans="1:4" x14ac:dyDescent="0.25">
      <c r="A29" s="23"/>
      <c r="B29" s="22"/>
      <c r="C29" s="22"/>
      <c r="D29" s="22"/>
    </row>
    <row r="30" spans="1:4" x14ac:dyDescent="0.25">
      <c r="A30" s="23"/>
      <c r="B30" s="22"/>
      <c r="C30" s="22"/>
      <c r="D30" s="22"/>
    </row>
    <row r="31" spans="1:4" x14ac:dyDescent="0.25">
      <c r="A31" s="23"/>
      <c r="B31" s="22"/>
      <c r="C31" s="22"/>
      <c r="D31" s="22"/>
    </row>
    <row r="32" spans="1:4" x14ac:dyDescent="0.25">
      <c r="A32" s="23"/>
      <c r="B32" s="22"/>
      <c r="C32" s="22"/>
      <c r="D32" s="22"/>
    </row>
    <row r="33" spans="1:6" x14ac:dyDescent="0.25">
      <c r="A33" t="s">
        <v>853</v>
      </c>
    </row>
    <row r="34" spans="1:6" x14ac:dyDescent="0.25">
      <c r="A34" s="23" t="s">
        <v>30</v>
      </c>
      <c r="B34" s="22">
        <v>67</v>
      </c>
    </row>
    <row r="35" spans="1:6" x14ac:dyDescent="0.25">
      <c r="A35" s="23" t="s">
        <v>113</v>
      </c>
      <c r="B35" s="22">
        <v>59</v>
      </c>
      <c r="C35" t="s">
        <v>874</v>
      </c>
      <c r="D35">
        <v>42</v>
      </c>
      <c r="E35" t="s">
        <v>596</v>
      </c>
      <c r="F35">
        <v>12</v>
      </c>
    </row>
    <row r="36" spans="1:6" x14ac:dyDescent="0.25">
      <c r="A36" s="23" t="s">
        <v>428</v>
      </c>
      <c r="B36">
        <v>38</v>
      </c>
    </row>
    <row r="37" spans="1:6" x14ac:dyDescent="0.25">
      <c r="A37" s="23"/>
    </row>
    <row r="38" spans="1:6" x14ac:dyDescent="0.25">
      <c r="A38" s="23"/>
    </row>
    <row r="39" spans="1:6" x14ac:dyDescent="0.25">
      <c r="A39" s="23"/>
      <c r="B39" s="22">
        <f>SUM(B34:B36)</f>
        <v>164</v>
      </c>
    </row>
    <row r="40" spans="1:6" x14ac:dyDescent="0.25">
      <c r="A40" s="23"/>
    </row>
    <row r="41" spans="1:6" x14ac:dyDescent="0.25">
      <c r="A41" s="23"/>
    </row>
    <row r="42" spans="1:6" x14ac:dyDescent="0.25">
      <c r="A42" s="23"/>
    </row>
    <row r="43" spans="1:6" x14ac:dyDescent="0.25">
      <c r="A43" s="23"/>
    </row>
    <row r="44" spans="1:6" x14ac:dyDescent="0.25">
      <c r="A44" s="23"/>
    </row>
    <row r="45" spans="1:6" x14ac:dyDescent="0.25">
      <c r="A45" s="23"/>
    </row>
    <row r="46" spans="1:6" x14ac:dyDescent="0.25">
      <c r="A46" s="24" t="s">
        <v>854</v>
      </c>
    </row>
    <row r="47" spans="1:6" x14ac:dyDescent="0.25">
      <c r="A47" s="23" t="s">
        <v>8</v>
      </c>
      <c r="B47">
        <v>88</v>
      </c>
    </row>
    <row r="48" spans="1:6" x14ac:dyDescent="0.25">
      <c r="A48" s="23" t="s">
        <v>78</v>
      </c>
      <c r="B48">
        <v>3</v>
      </c>
    </row>
    <row r="49" spans="1:2" x14ac:dyDescent="0.25">
      <c r="A49" s="23" t="s">
        <v>33</v>
      </c>
      <c r="B49">
        <v>43</v>
      </c>
    </row>
    <row r="50" spans="1:2" x14ac:dyDescent="0.25">
      <c r="A50" s="23" t="s">
        <v>52</v>
      </c>
      <c r="B50">
        <v>11</v>
      </c>
    </row>
    <row r="51" spans="1:2" x14ac:dyDescent="0.25">
      <c r="A51" s="23" t="s">
        <v>32</v>
      </c>
      <c r="B51">
        <v>7</v>
      </c>
    </row>
    <row r="52" spans="1:2" x14ac:dyDescent="0.25">
      <c r="A52" s="23"/>
    </row>
    <row r="53" spans="1:2" x14ac:dyDescent="0.25">
      <c r="A53" s="23"/>
    </row>
    <row r="54" spans="1:2" x14ac:dyDescent="0.25">
      <c r="A54" s="23"/>
    </row>
    <row r="55" spans="1:2" x14ac:dyDescent="0.25">
      <c r="A55" s="23"/>
    </row>
    <row r="56" spans="1:2" x14ac:dyDescent="0.25">
      <c r="A56" s="23"/>
    </row>
    <row r="57" spans="1:2" x14ac:dyDescent="0.25">
      <c r="A57" s="23"/>
    </row>
    <row r="58" spans="1:2" x14ac:dyDescent="0.25">
      <c r="A58" s="23"/>
    </row>
    <row r="59" spans="1:2" x14ac:dyDescent="0.25">
      <c r="A59" s="23"/>
    </row>
    <row r="60" spans="1:2" x14ac:dyDescent="0.25">
      <c r="A60" s="24" t="s">
        <v>855</v>
      </c>
    </row>
    <row r="61" spans="1:2" x14ac:dyDescent="0.25">
      <c r="A61" s="23" t="s">
        <v>118</v>
      </c>
      <c r="B61">
        <v>92</v>
      </c>
    </row>
    <row r="62" spans="1:2" x14ac:dyDescent="0.25">
      <c r="A62" s="23" t="s">
        <v>856</v>
      </c>
      <c r="B62">
        <v>19</v>
      </c>
    </row>
    <row r="63" spans="1:2" x14ac:dyDescent="0.25">
      <c r="A63" s="23" t="s">
        <v>52</v>
      </c>
      <c r="B63">
        <v>7</v>
      </c>
    </row>
    <row r="64" spans="1:2" x14ac:dyDescent="0.25">
      <c r="A64" s="23" t="s">
        <v>32</v>
      </c>
      <c r="B64">
        <v>31</v>
      </c>
    </row>
    <row r="65" spans="1:2" x14ac:dyDescent="0.25">
      <c r="A65" s="23" t="s">
        <v>78</v>
      </c>
      <c r="B65">
        <v>3</v>
      </c>
    </row>
    <row r="66" spans="1:2" x14ac:dyDescent="0.25">
      <c r="A66" s="23"/>
    </row>
    <row r="67" spans="1:2" x14ac:dyDescent="0.25">
      <c r="A67" s="23"/>
    </row>
    <row r="68" spans="1:2" x14ac:dyDescent="0.25">
      <c r="A68" s="23"/>
    </row>
    <row r="69" spans="1:2" x14ac:dyDescent="0.25">
      <c r="A69" s="23"/>
    </row>
    <row r="70" spans="1:2" x14ac:dyDescent="0.25">
      <c r="A70" s="23"/>
    </row>
    <row r="71" spans="1:2" x14ac:dyDescent="0.25">
      <c r="A71" s="23"/>
    </row>
    <row r="72" spans="1:2" x14ac:dyDescent="0.25">
      <c r="A72" s="23"/>
    </row>
    <row r="73" spans="1:2" x14ac:dyDescent="0.25">
      <c r="A73" s="23"/>
    </row>
    <row r="74" spans="1:2" x14ac:dyDescent="0.25">
      <c r="A74" s="23"/>
    </row>
    <row r="75" spans="1:2" x14ac:dyDescent="0.25">
      <c r="A75" s="24" t="s">
        <v>875</v>
      </c>
    </row>
    <row r="76" spans="1:2" x14ac:dyDescent="0.25">
      <c r="A76" s="23" t="s">
        <v>8</v>
      </c>
      <c r="B76">
        <v>63</v>
      </c>
    </row>
    <row r="77" spans="1:2" x14ac:dyDescent="0.25">
      <c r="A77" s="23" t="s">
        <v>33</v>
      </c>
      <c r="B77">
        <v>42</v>
      </c>
    </row>
    <row r="78" spans="1:2" x14ac:dyDescent="0.25">
      <c r="A78" s="23" t="s">
        <v>52</v>
      </c>
      <c r="B78">
        <v>11</v>
      </c>
    </row>
    <row r="79" spans="1:2" x14ac:dyDescent="0.25">
      <c r="A79" s="23" t="s">
        <v>32</v>
      </c>
      <c r="B79">
        <v>12</v>
      </c>
    </row>
    <row r="80" spans="1:2" x14ac:dyDescent="0.25">
      <c r="A80" s="23" t="s">
        <v>78</v>
      </c>
      <c r="B80">
        <v>16</v>
      </c>
    </row>
    <row r="81" spans="1:2" x14ac:dyDescent="0.25">
      <c r="A81" s="23" t="s">
        <v>1000</v>
      </c>
      <c r="B81">
        <v>6</v>
      </c>
    </row>
    <row r="82" spans="1:2" x14ac:dyDescent="0.25">
      <c r="A82" s="23" t="s">
        <v>1001</v>
      </c>
      <c r="B82">
        <v>4</v>
      </c>
    </row>
    <row r="83" spans="1:2" x14ac:dyDescent="0.25">
      <c r="A83" s="23"/>
    </row>
    <row r="84" spans="1:2" x14ac:dyDescent="0.25">
      <c r="A84" s="23"/>
    </row>
    <row r="85" spans="1:2" x14ac:dyDescent="0.25">
      <c r="A85" s="23"/>
    </row>
    <row r="86" spans="1:2" x14ac:dyDescent="0.25">
      <c r="A86" s="23"/>
    </row>
    <row r="87" spans="1:2" x14ac:dyDescent="0.25">
      <c r="A87" s="23"/>
    </row>
    <row r="88" spans="1:2" x14ac:dyDescent="0.25">
      <c r="A88" s="23"/>
    </row>
    <row r="89" spans="1:2" x14ac:dyDescent="0.25">
      <c r="A89" s="23"/>
    </row>
    <row r="90" spans="1:2" x14ac:dyDescent="0.25">
      <c r="A90" s="23"/>
    </row>
    <row r="91" spans="1:2" x14ac:dyDescent="0.25">
      <c r="A91" s="23"/>
    </row>
    <row r="92" spans="1:2" x14ac:dyDescent="0.25">
      <c r="A92" s="24" t="s">
        <v>857</v>
      </c>
    </row>
    <row r="93" spans="1:2" x14ac:dyDescent="0.25">
      <c r="A93" s="23" t="s">
        <v>877</v>
      </c>
      <c r="B93">
        <v>6</v>
      </c>
    </row>
    <row r="94" spans="1:2" x14ac:dyDescent="0.25">
      <c r="A94" s="23">
        <v>2007</v>
      </c>
      <c r="B94">
        <v>2</v>
      </c>
    </row>
    <row r="95" spans="1:2" x14ac:dyDescent="0.25">
      <c r="A95" s="23">
        <v>2008</v>
      </c>
      <c r="B95">
        <v>5</v>
      </c>
    </row>
    <row r="96" spans="1:2" x14ac:dyDescent="0.25">
      <c r="A96" s="23">
        <v>2009</v>
      </c>
      <c r="B96">
        <v>7</v>
      </c>
    </row>
    <row r="97" spans="1:2" x14ac:dyDescent="0.25">
      <c r="A97" s="23">
        <v>2010</v>
      </c>
      <c r="B97">
        <v>11</v>
      </c>
    </row>
    <row r="98" spans="1:2" x14ac:dyDescent="0.25">
      <c r="A98" s="23">
        <v>2011</v>
      </c>
      <c r="B98">
        <v>16</v>
      </c>
    </row>
    <row r="99" spans="1:2" x14ac:dyDescent="0.25">
      <c r="A99" s="23">
        <v>2012</v>
      </c>
      <c r="B99">
        <v>23</v>
      </c>
    </row>
    <row r="100" spans="1:2" x14ac:dyDescent="0.25">
      <c r="A100" s="23">
        <v>2013</v>
      </c>
      <c r="B100">
        <v>10</v>
      </c>
    </row>
    <row r="101" spans="1:2" x14ac:dyDescent="0.25">
      <c r="A101" s="23">
        <v>2014</v>
      </c>
      <c r="B101">
        <v>10</v>
      </c>
    </row>
    <row r="102" spans="1:2" x14ac:dyDescent="0.25">
      <c r="A102" s="23">
        <v>2015</v>
      </c>
      <c r="B102">
        <v>11</v>
      </c>
    </row>
    <row r="103" spans="1:2" x14ac:dyDescent="0.25">
      <c r="A103" s="23">
        <v>2016</v>
      </c>
      <c r="B103">
        <v>8</v>
      </c>
    </row>
    <row r="104" spans="1:2" x14ac:dyDescent="0.25">
      <c r="A104" s="23">
        <v>2017</v>
      </c>
      <c r="B104">
        <v>16</v>
      </c>
    </row>
    <row r="105" spans="1:2" x14ac:dyDescent="0.25">
      <c r="A105" s="23">
        <v>2018</v>
      </c>
      <c r="B105">
        <v>9</v>
      </c>
    </row>
    <row r="106" spans="1:2" x14ac:dyDescent="0.25">
      <c r="A106" s="23">
        <v>2019</v>
      </c>
      <c r="B106">
        <v>16</v>
      </c>
    </row>
    <row r="107" spans="1:2" x14ac:dyDescent="0.25">
      <c r="A107" s="23"/>
    </row>
    <row r="108" spans="1:2" x14ac:dyDescent="0.25">
      <c r="B108">
        <f>SUM(B93:B106)</f>
        <v>150</v>
      </c>
    </row>
    <row r="109" spans="1:2" x14ac:dyDescent="0.25">
      <c r="B109" t="s">
        <v>1003</v>
      </c>
    </row>
    <row r="111" spans="1:2" x14ac:dyDescent="0.25">
      <c r="A111" s="24" t="s">
        <v>1002</v>
      </c>
    </row>
    <row r="112" spans="1:2" x14ac:dyDescent="0.25">
      <c r="A112" s="23" t="s">
        <v>877</v>
      </c>
      <c r="B112">
        <v>6</v>
      </c>
    </row>
    <row r="113" spans="1:2" x14ac:dyDescent="0.25">
      <c r="A113" s="23">
        <v>2007</v>
      </c>
      <c r="B113">
        <f>B112+2</f>
        <v>8</v>
      </c>
    </row>
    <row r="114" spans="1:2" x14ac:dyDescent="0.25">
      <c r="A114" s="23">
        <v>2008</v>
      </c>
      <c r="B114">
        <f>B113+5</f>
        <v>13</v>
      </c>
    </row>
    <row r="115" spans="1:2" x14ac:dyDescent="0.25">
      <c r="A115" s="23">
        <v>2009</v>
      </c>
      <c r="B115">
        <f>B114+7</f>
        <v>20</v>
      </c>
    </row>
    <row r="116" spans="1:2" x14ac:dyDescent="0.25">
      <c r="A116" s="23">
        <v>2010</v>
      </c>
      <c r="B116">
        <f>B115+11</f>
        <v>31</v>
      </c>
    </row>
    <row r="117" spans="1:2" x14ac:dyDescent="0.25">
      <c r="A117" s="23">
        <v>2011</v>
      </c>
      <c r="B117">
        <f>B116+16</f>
        <v>47</v>
      </c>
    </row>
    <row r="118" spans="1:2" x14ac:dyDescent="0.25">
      <c r="A118" s="23">
        <v>2012</v>
      </c>
      <c r="B118">
        <f>B117+23</f>
        <v>70</v>
      </c>
    </row>
    <row r="119" spans="1:2" x14ac:dyDescent="0.25">
      <c r="A119" s="23">
        <v>2013</v>
      </c>
      <c r="B119">
        <f>B118+10</f>
        <v>80</v>
      </c>
    </row>
    <row r="120" spans="1:2" x14ac:dyDescent="0.25">
      <c r="A120" s="23">
        <v>2014</v>
      </c>
      <c r="B120">
        <f>B119+10</f>
        <v>90</v>
      </c>
    </row>
    <row r="121" spans="1:2" x14ac:dyDescent="0.25">
      <c r="A121" s="23">
        <v>2015</v>
      </c>
      <c r="B121">
        <f>B120+11</f>
        <v>101</v>
      </c>
    </row>
    <row r="122" spans="1:2" x14ac:dyDescent="0.25">
      <c r="A122" s="23">
        <v>2016</v>
      </c>
      <c r="B122">
        <f>B121+8</f>
        <v>109</v>
      </c>
    </row>
    <row r="123" spans="1:2" x14ac:dyDescent="0.25">
      <c r="A123" s="23">
        <v>2017</v>
      </c>
      <c r="B123">
        <f>B122+16</f>
        <v>125</v>
      </c>
    </row>
    <row r="124" spans="1:2" x14ac:dyDescent="0.25">
      <c r="A124" s="23">
        <v>2018</v>
      </c>
      <c r="B124">
        <f>B123+9</f>
        <v>134</v>
      </c>
    </row>
    <row r="125" spans="1:2" x14ac:dyDescent="0.25">
      <c r="A125" s="23">
        <v>2019</v>
      </c>
      <c r="B125">
        <f>B124+16</f>
        <v>150</v>
      </c>
    </row>
    <row r="126" spans="1:2" x14ac:dyDescent="0.25">
      <c r="A126" s="23"/>
    </row>
  </sheetData>
  <hyperlinks>
    <hyperlink ref="K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28" zoomScaleNormal="100" workbookViewId="0">
      <selection activeCell="C24" sqref="C24"/>
    </sheetView>
  </sheetViews>
  <sheetFormatPr defaultRowHeight="15" x14ac:dyDescent="0.25"/>
  <cols>
    <col min="1" max="1" width="41.28515625" customWidth="1"/>
    <col min="2" max="4" width="10.140625" customWidth="1"/>
    <col min="5" max="5" width="14.140625" customWidth="1"/>
    <col min="6" max="6" width="9.7109375" customWidth="1"/>
    <col min="7" max="7" width="25.5703125" customWidth="1"/>
    <col min="8" max="8" width="21.7109375" customWidth="1"/>
    <col min="9" max="9" width="17.42578125" customWidth="1"/>
    <col min="10" max="10" width="10.5703125" customWidth="1"/>
    <col min="11" max="11" width="26.42578125" customWidth="1"/>
    <col min="12" max="12" width="32.42578125" customWidth="1"/>
    <col min="13" max="14" width="20.5703125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4" spans="1:14" x14ac:dyDescent="0.25">
      <c r="A4" t="s">
        <v>3</v>
      </c>
    </row>
    <row r="6" spans="1:14" x14ac:dyDescent="0.25">
      <c r="A6" s="1" t="s">
        <v>8</v>
      </c>
      <c r="B6" s="1" t="s">
        <v>13</v>
      </c>
      <c r="C6" s="1" t="s">
        <v>859</v>
      </c>
      <c r="D6" s="1" t="s">
        <v>858</v>
      </c>
      <c r="E6" s="1" t="s">
        <v>221</v>
      </c>
      <c r="F6" s="1" t="s">
        <v>9</v>
      </c>
      <c r="G6" s="1" t="s">
        <v>10</v>
      </c>
      <c r="H6" s="1" t="s">
        <v>11</v>
      </c>
      <c r="I6" s="1" t="s">
        <v>419</v>
      </c>
      <c r="J6" s="1" t="s">
        <v>12</v>
      </c>
      <c r="K6" s="1" t="s">
        <v>14</v>
      </c>
      <c r="L6" s="1" t="s">
        <v>16</v>
      </c>
      <c r="M6" s="1" t="s">
        <v>15</v>
      </c>
      <c r="N6" s="1" t="s">
        <v>17</v>
      </c>
    </row>
    <row r="7" spans="1:14" x14ac:dyDescent="0.25">
      <c r="G7" t="s">
        <v>224</v>
      </c>
      <c r="M7" s="5"/>
    </row>
    <row r="8" spans="1:14" x14ac:dyDescent="0.25">
      <c r="A8" t="s">
        <v>784</v>
      </c>
      <c r="B8" t="s">
        <v>280</v>
      </c>
      <c r="C8" s="17" t="s">
        <v>862</v>
      </c>
      <c r="D8" s="17" t="s">
        <v>881</v>
      </c>
      <c r="E8" t="s">
        <v>279</v>
      </c>
      <c r="F8" t="s">
        <v>281</v>
      </c>
      <c r="G8" t="s">
        <v>417</v>
      </c>
      <c r="H8" t="s">
        <v>772</v>
      </c>
      <c r="I8" t="s">
        <v>420</v>
      </c>
      <c r="J8" t="s">
        <v>8</v>
      </c>
      <c r="K8" t="s">
        <v>292</v>
      </c>
      <c r="L8" t="s">
        <v>282</v>
      </c>
      <c r="M8" s="5">
        <v>2011</v>
      </c>
    </row>
    <row r="9" spans="1:14" x14ac:dyDescent="0.25">
      <c r="A9" t="s">
        <v>68</v>
      </c>
      <c r="B9" t="s">
        <v>67</v>
      </c>
      <c r="C9" s="17" t="s">
        <v>863</v>
      </c>
      <c r="D9" s="17" t="s">
        <v>870</v>
      </c>
      <c r="E9" t="s">
        <v>66</v>
      </c>
      <c r="F9" t="s">
        <v>48</v>
      </c>
      <c r="G9" t="s">
        <v>223</v>
      </c>
      <c r="J9" t="s">
        <v>78</v>
      </c>
      <c r="K9" t="s">
        <v>78</v>
      </c>
      <c r="L9" t="s">
        <v>768</v>
      </c>
      <c r="M9" s="5">
        <v>2013</v>
      </c>
      <c r="N9" t="s">
        <v>770</v>
      </c>
    </row>
    <row r="10" spans="1:14" x14ac:dyDescent="0.25">
      <c r="A10" t="s">
        <v>218</v>
      </c>
      <c r="B10" t="s">
        <v>219</v>
      </c>
      <c r="C10" s="17" t="s">
        <v>861</v>
      </c>
      <c r="D10" s="17" t="s">
        <v>869</v>
      </c>
      <c r="E10" t="s">
        <v>222</v>
      </c>
      <c r="F10" t="s">
        <v>220</v>
      </c>
      <c r="G10" t="s">
        <v>417</v>
      </c>
      <c r="I10" t="s">
        <v>421</v>
      </c>
      <c r="J10" t="s">
        <v>8</v>
      </c>
      <c r="L10" t="s">
        <v>232</v>
      </c>
      <c r="M10" s="5">
        <v>2018</v>
      </c>
      <c r="N10" t="s">
        <v>225</v>
      </c>
    </row>
    <row r="11" spans="1:14" x14ac:dyDescent="0.25">
      <c r="A11" t="s">
        <v>256</v>
      </c>
      <c r="B11" t="s">
        <v>257</v>
      </c>
      <c r="C11" s="17" t="s">
        <v>860</v>
      </c>
      <c r="D11" s="17" t="s">
        <v>867</v>
      </c>
      <c r="E11" t="s">
        <v>235</v>
      </c>
      <c r="F11" t="s">
        <v>236</v>
      </c>
      <c r="G11" t="s">
        <v>417</v>
      </c>
      <c r="J11" t="s">
        <v>78</v>
      </c>
      <c r="K11" t="s">
        <v>191</v>
      </c>
      <c r="L11" t="s">
        <v>768</v>
      </c>
      <c r="M11" s="5">
        <v>2015</v>
      </c>
      <c r="N11" t="s">
        <v>769</v>
      </c>
    </row>
    <row r="12" spans="1:14" x14ac:dyDescent="0.25">
      <c r="A12" t="s">
        <v>785</v>
      </c>
      <c r="B12" t="s">
        <v>277</v>
      </c>
      <c r="C12" s="17" t="s">
        <v>862</v>
      </c>
      <c r="D12" s="17" t="s">
        <v>867</v>
      </c>
      <c r="E12" t="s">
        <v>278</v>
      </c>
      <c r="F12" t="s">
        <v>262</v>
      </c>
      <c r="G12" t="s">
        <v>417</v>
      </c>
      <c r="I12" t="s">
        <v>420</v>
      </c>
      <c r="J12" t="s">
        <v>8</v>
      </c>
      <c r="L12" t="s">
        <v>283</v>
      </c>
      <c r="M12" s="5">
        <v>2010</v>
      </c>
    </row>
    <row r="13" spans="1:14" x14ac:dyDescent="0.25">
      <c r="B13" t="s">
        <v>277</v>
      </c>
      <c r="C13" s="17" t="s">
        <v>862</v>
      </c>
      <c r="D13" s="17" t="s">
        <v>867</v>
      </c>
      <c r="E13" t="s">
        <v>278</v>
      </c>
      <c r="F13" t="s">
        <v>262</v>
      </c>
      <c r="G13" t="s">
        <v>417</v>
      </c>
      <c r="H13" t="s">
        <v>773</v>
      </c>
      <c r="I13" t="s">
        <v>421</v>
      </c>
      <c r="J13" t="s">
        <v>8</v>
      </c>
      <c r="K13" t="s">
        <v>228</v>
      </c>
      <c r="L13" t="s">
        <v>284</v>
      </c>
      <c r="M13" s="5">
        <v>2014</v>
      </c>
    </row>
    <row r="14" spans="1:14" x14ac:dyDescent="0.25">
      <c r="A14" t="s">
        <v>684</v>
      </c>
      <c r="B14" t="s">
        <v>685</v>
      </c>
      <c r="C14" s="17" t="s">
        <v>862</v>
      </c>
      <c r="D14" s="17" t="s">
        <v>868</v>
      </c>
      <c r="E14" t="s">
        <v>686</v>
      </c>
      <c r="F14" t="s">
        <v>296</v>
      </c>
      <c r="G14" t="s">
        <v>417</v>
      </c>
      <c r="I14" t="s">
        <v>421</v>
      </c>
      <c r="J14" t="s">
        <v>8</v>
      </c>
      <c r="L14" t="s">
        <v>300</v>
      </c>
      <c r="M14" s="5">
        <v>2009</v>
      </c>
      <c r="N14" t="s">
        <v>687</v>
      </c>
    </row>
    <row r="15" spans="1:14" x14ac:dyDescent="0.25">
      <c r="A15" t="s">
        <v>297</v>
      </c>
      <c r="B15" t="s">
        <v>301</v>
      </c>
      <c r="C15" s="17" t="s">
        <v>862</v>
      </c>
      <c r="D15" s="17" t="s">
        <v>868</v>
      </c>
      <c r="E15" t="s">
        <v>298</v>
      </c>
      <c r="F15" t="s">
        <v>299</v>
      </c>
      <c r="G15" t="s">
        <v>417</v>
      </c>
      <c r="H15" t="s">
        <v>771</v>
      </c>
      <c r="J15" t="s">
        <v>8</v>
      </c>
      <c r="K15" t="s">
        <v>228</v>
      </c>
      <c r="L15" t="s">
        <v>300</v>
      </c>
      <c r="M15" s="5">
        <v>2010</v>
      </c>
    </row>
    <row r="16" spans="1:14" x14ac:dyDescent="0.25">
      <c r="A16" t="s">
        <v>290</v>
      </c>
      <c r="B16" t="s">
        <v>286</v>
      </c>
      <c r="C16" s="17" t="s">
        <v>861</v>
      </c>
      <c r="D16" s="17" t="s">
        <v>868</v>
      </c>
      <c r="E16" t="s">
        <v>289</v>
      </c>
      <c r="F16" t="s">
        <v>299</v>
      </c>
      <c r="G16" t="s">
        <v>417</v>
      </c>
      <c r="H16" t="s">
        <v>774</v>
      </c>
      <c r="I16" t="s">
        <v>421</v>
      </c>
      <c r="J16" t="s">
        <v>8</v>
      </c>
      <c r="K16" t="s">
        <v>228</v>
      </c>
      <c r="L16" t="s">
        <v>302</v>
      </c>
      <c r="M16" s="5">
        <v>2011</v>
      </c>
    </row>
    <row r="17" spans="1:15" x14ac:dyDescent="0.25">
      <c r="A17" t="s">
        <v>331</v>
      </c>
      <c r="B17" t="s">
        <v>332</v>
      </c>
      <c r="C17" s="17" t="s">
        <v>178</v>
      </c>
      <c r="D17" s="17" t="s">
        <v>867</v>
      </c>
      <c r="E17" t="s">
        <v>333</v>
      </c>
      <c r="F17" t="s">
        <v>334</v>
      </c>
      <c r="G17" t="s">
        <v>417</v>
      </c>
      <c r="H17" t="s">
        <v>775</v>
      </c>
      <c r="I17" t="s">
        <v>420</v>
      </c>
      <c r="J17" t="s">
        <v>8</v>
      </c>
      <c r="L17" t="s">
        <v>300</v>
      </c>
      <c r="M17" s="5">
        <v>2011</v>
      </c>
      <c r="N17" t="s">
        <v>335</v>
      </c>
      <c r="O17" s="6"/>
    </row>
    <row r="18" spans="1:15" x14ac:dyDescent="0.25">
      <c r="A18" t="s">
        <v>414</v>
      </c>
      <c r="B18" t="s">
        <v>415</v>
      </c>
      <c r="C18" s="17" t="s">
        <v>862</v>
      </c>
      <c r="D18" s="17" t="s">
        <v>867</v>
      </c>
      <c r="E18" t="s">
        <v>416</v>
      </c>
      <c r="F18" t="s">
        <v>379</v>
      </c>
      <c r="G18" t="s">
        <v>417</v>
      </c>
      <c r="J18" t="s">
        <v>8</v>
      </c>
      <c r="L18" t="s">
        <v>300</v>
      </c>
      <c r="M18" s="5">
        <v>2012</v>
      </c>
      <c r="O18" s="6"/>
    </row>
    <row r="19" spans="1:15" x14ac:dyDescent="0.25">
      <c r="A19" t="s">
        <v>418</v>
      </c>
      <c r="B19" t="s">
        <v>287</v>
      </c>
      <c r="C19" s="17" t="s">
        <v>862</v>
      </c>
      <c r="D19" s="17" t="s">
        <v>867</v>
      </c>
      <c r="E19" t="s">
        <v>285</v>
      </c>
      <c r="F19" t="s">
        <v>379</v>
      </c>
      <c r="G19" t="s">
        <v>417</v>
      </c>
      <c r="H19" t="s">
        <v>776</v>
      </c>
      <c r="I19" t="s">
        <v>421</v>
      </c>
      <c r="J19" t="s">
        <v>8</v>
      </c>
      <c r="K19" t="s">
        <v>228</v>
      </c>
      <c r="L19" t="s">
        <v>300</v>
      </c>
      <c r="M19" s="5">
        <v>2013</v>
      </c>
      <c r="O19" s="6"/>
    </row>
    <row r="20" spans="1:15" x14ac:dyDescent="0.25">
      <c r="A20" t="s">
        <v>444</v>
      </c>
      <c r="B20" t="s">
        <v>448</v>
      </c>
      <c r="C20" s="17" t="s">
        <v>861</v>
      </c>
      <c r="D20" s="17" t="s">
        <v>865</v>
      </c>
      <c r="E20" t="s">
        <v>445</v>
      </c>
      <c r="F20" t="s">
        <v>446</v>
      </c>
      <c r="G20" t="s">
        <v>417</v>
      </c>
      <c r="J20" t="s">
        <v>8</v>
      </c>
      <c r="L20" t="s">
        <v>447</v>
      </c>
      <c r="M20" s="5">
        <v>2011</v>
      </c>
      <c r="O20" s="6"/>
    </row>
    <row r="21" spans="1:15" x14ac:dyDescent="0.25">
      <c r="A21" t="s">
        <v>786</v>
      </c>
      <c r="B21" t="s">
        <v>484</v>
      </c>
      <c r="C21" s="17" t="s">
        <v>862</v>
      </c>
      <c r="D21" s="17" t="s">
        <v>868</v>
      </c>
      <c r="E21" t="s">
        <v>905</v>
      </c>
      <c r="F21" t="s">
        <v>344</v>
      </c>
      <c r="G21" t="s">
        <v>485</v>
      </c>
      <c r="H21" t="s">
        <v>522</v>
      </c>
      <c r="I21" t="s">
        <v>523</v>
      </c>
      <c r="J21" t="s">
        <v>8</v>
      </c>
      <c r="K21" t="s">
        <v>483</v>
      </c>
      <c r="L21" t="s">
        <v>906</v>
      </c>
      <c r="M21" s="5">
        <v>2013</v>
      </c>
      <c r="O21" s="6"/>
    </row>
    <row r="22" spans="1:15" x14ac:dyDescent="0.25">
      <c r="A22" t="s">
        <v>960</v>
      </c>
      <c r="B22" t="s">
        <v>527</v>
      </c>
      <c r="C22" s="17" t="s">
        <v>862</v>
      </c>
      <c r="D22" s="17" t="s">
        <v>867</v>
      </c>
      <c r="E22" t="s">
        <v>524</v>
      </c>
      <c r="F22" t="s">
        <v>526</v>
      </c>
      <c r="G22" t="s">
        <v>417</v>
      </c>
      <c r="J22" t="s">
        <v>8</v>
      </c>
      <c r="L22" t="s">
        <v>300</v>
      </c>
      <c r="M22" s="5">
        <v>2005</v>
      </c>
      <c r="O22" s="6"/>
    </row>
    <row r="23" spans="1:15" x14ac:dyDescent="0.25">
      <c r="A23" t="s">
        <v>783</v>
      </c>
      <c r="B23" t="s">
        <v>519</v>
      </c>
      <c r="C23" s="17" t="s">
        <v>862</v>
      </c>
      <c r="D23" s="17" t="s">
        <v>867</v>
      </c>
      <c r="E23" t="s">
        <v>493</v>
      </c>
      <c r="F23" t="s">
        <v>526</v>
      </c>
      <c r="G23" t="s">
        <v>417</v>
      </c>
      <c r="H23" t="s">
        <v>777</v>
      </c>
      <c r="J23" t="s">
        <v>8</v>
      </c>
      <c r="L23" t="s">
        <v>352</v>
      </c>
      <c r="M23" s="5"/>
      <c r="O23" s="6"/>
    </row>
    <row r="24" spans="1:15" x14ac:dyDescent="0.25">
      <c r="A24" t="s">
        <v>494</v>
      </c>
      <c r="B24" t="s">
        <v>518</v>
      </c>
      <c r="C24" s="17" t="s">
        <v>862</v>
      </c>
      <c r="D24" s="17" t="s">
        <v>867</v>
      </c>
      <c r="E24" t="s">
        <v>528</v>
      </c>
      <c r="F24" t="s">
        <v>526</v>
      </c>
      <c r="G24" t="s">
        <v>417</v>
      </c>
      <c r="H24" t="s">
        <v>778</v>
      </c>
      <c r="I24" t="s">
        <v>420</v>
      </c>
      <c r="J24" t="s">
        <v>8</v>
      </c>
      <c r="L24" t="s">
        <v>352</v>
      </c>
      <c r="M24" s="5">
        <v>2011</v>
      </c>
      <c r="N24" t="s">
        <v>521</v>
      </c>
      <c r="O24" s="6"/>
    </row>
    <row r="25" spans="1:15" x14ac:dyDescent="0.25">
      <c r="A25" t="s">
        <v>555</v>
      </c>
      <c r="B25" t="s">
        <v>557</v>
      </c>
      <c r="C25" s="17" t="s">
        <v>860</v>
      </c>
      <c r="D25" s="17" t="s">
        <v>865</v>
      </c>
      <c r="E25" t="s">
        <v>289</v>
      </c>
      <c r="F25" t="s">
        <v>356</v>
      </c>
      <c r="G25" t="s">
        <v>417</v>
      </c>
      <c r="H25" t="s">
        <v>779</v>
      </c>
      <c r="I25" t="s">
        <v>421</v>
      </c>
      <c r="J25" t="s">
        <v>8</v>
      </c>
      <c r="L25" t="s">
        <v>968</v>
      </c>
      <c r="M25" s="5">
        <v>2010</v>
      </c>
      <c r="N25" t="s">
        <v>800</v>
      </c>
    </row>
    <row r="26" spans="1:15" x14ac:dyDescent="0.25">
      <c r="A26" t="s">
        <v>787</v>
      </c>
      <c r="B26" t="s">
        <v>520</v>
      </c>
      <c r="C26" s="17" t="s">
        <v>862</v>
      </c>
      <c r="D26" s="17" t="s">
        <v>868</v>
      </c>
      <c r="E26" t="s">
        <v>560</v>
      </c>
      <c r="F26" t="s">
        <v>561</v>
      </c>
      <c r="G26" t="s">
        <v>417</v>
      </c>
      <c r="H26" t="s">
        <v>780</v>
      </c>
      <c r="I26" t="s">
        <v>421</v>
      </c>
      <c r="J26" t="s">
        <v>8</v>
      </c>
      <c r="K26" t="s">
        <v>559</v>
      </c>
      <c r="L26" t="s">
        <v>352</v>
      </c>
      <c r="M26" s="5">
        <v>2010</v>
      </c>
      <c r="N26" t="s">
        <v>562</v>
      </c>
      <c r="O26" s="6"/>
    </row>
    <row r="27" spans="1:15" x14ac:dyDescent="0.25">
      <c r="A27" t="s">
        <v>291</v>
      </c>
      <c r="B27" t="s">
        <v>288</v>
      </c>
      <c r="C27" s="17" t="s">
        <v>863</v>
      </c>
      <c r="D27" s="17" t="s">
        <v>869</v>
      </c>
      <c r="E27" t="s">
        <v>525</v>
      </c>
      <c r="F27" t="s">
        <v>341</v>
      </c>
      <c r="G27" t="s">
        <v>582</v>
      </c>
      <c r="I27" t="s">
        <v>583</v>
      </c>
      <c r="J27" t="s">
        <v>8</v>
      </c>
      <c r="K27" t="s">
        <v>584</v>
      </c>
      <c r="L27" t="s">
        <v>352</v>
      </c>
      <c r="M27" s="5">
        <v>2016</v>
      </c>
    </row>
    <row r="28" spans="1:15" x14ac:dyDescent="0.25">
      <c r="A28" t="s">
        <v>345</v>
      </c>
      <c r="B28" t="s">
        <v>346</v>
      </c>
      <c r="C28" s="17" t="s">
        <v>860</v>
      </c>
      <c r="D28" s="17" t="s">
        <v>871</v>
      </c>
      <c r="E28" t="s">
        <v>346</v>
      </c>
      <c r="F28" t="s">
        <v>347</v>
      </c>
      <c r="J28" t="s">
        <v>8</v>
      </c>
      <c r="M28" s="5"/>
    </row>
    <row r="29" spans="1:15" x14ac:dyDescent="0.25">
      <c r="A29" t="s">
        <v>623</v>
      </c>
      <c r="B29" t="s">
        <v>625</v>
      </c>
      <c r="C29" s="17" t="s">
        <v>178</v>
      </c>
      <c r="D29" s="17" t="s">
        <v>868</v>
      </c>
      <c r="E29" t="s">
        <v>626</v>
      </c>
      <c r="F29" t="s">
        <v>627</v>
      </c>
      <c r="G29" t="s">
        <v>417</v>
      </c>
      <c r="H29" t="s">
        <v>944</v>
      </c>
      <c r="I29" t="s">
        <v>945</v>
      </c>
      <c r="J29" t="s">
        <v>8</v>
      </c>
      <c r="K29" t="s">
        <v>946</v>
      </c>
      <c r="L29" t="s">
        <v>947</v>
      </c>
      <c r="M29" s="5">
        <v>2020</v>
      </c>
    </row>
    <row r="30" spans="1:15" x14ac:dyDescent="0.25">
      <c r="A30" t="s">
        <v>643</v>
      </c>
      <c r="B30" t="s">
        <v>644</v>
      </c>
      <c r="C30" s="17" t="s">
        <v>861</v>
      </c>
      <c r="D30" s="17" t="s">
        <v>867</v>
      </c>
      <c r="E30" t="s">
        <v>645</v>
      </c>
      <c r="F30" t="s">
        <v>630</v>
      </c>
      <c r="G30" t="s">
        <v>417</v>
      </c>
      <c r="J30" t="s">
        <v>8</v>
      </c>
      <c r="L30" t="s">
        <v>495</v>
      </c>
      <c r="M30" s="5">
        <v>2014</v>
      </c>
      <c r="N30" t="s">
        <v>335</v>
      </c>
    </row>
    <row r="31" spans="1:15" x14ac:dyDescent="0.25">
      <c r="A31" t="s">
        <v>638</v>
      </c>
      <c r="B31" t="s">
        <v>639</v>
      </c>
      <c r="C31" s="17" t="s">
        <v>862</v>
      </c>
      <c r="D31" s="17" t="s">
        <v>867</v>
      </c>
      <c r="E31" t="s">
        <v>640</v>
      </c>
      <c r="F31" t="s">
        <v>630</v>
      </c>
      <c r="G31" t="s">
        <v>417</v>
      </c>
      <c r="H31" t="s">
        <v>781</v>
      </c>
      <c r="J31" t="s">
        <v>8</v>
      </c>
      <c r="L31" t="s">
        <v>647</v>
      </c>
      <c r="M31" s="5">
        <v>2013</v>
      </c>
      <c r="N31" t="s">
        <v>335</v>
      </c>
    </row>
    <row r="32" spans="1:15" x14ac:dyDescent="0.25">
      <c r="A32" t="s">
        <v>651</v>
      </c>
      <c r="B32" t="s">
        <v>652</v>
      </c>
      <c r="C32" s="17" t="s">
        <v>862</v>
      </c>
      <c r="D32" s="17" t="s">
        <v>867</v>
      </c>
      <c r="E32" t="s">
        <v>653</v>
      </c>
      <c r="F32" t="s">
        <v>630</v>
      </c>
      <c r="G32" t="s">
        <v>417</v>
      </c>
      <c r="J32" t="s">
        <v>8</v>
      </c>
      <c r="L32" t="s">
        <v>650</v>
      </c>
      <c r="M32" s="5"/>
    </row>
    <row r="33" spans="1:15" x14ac:dyDescent="0.25">
      <c r="A33" t="s">
        <v>656</v>
      </c>
      <c r="B33" t="s">
        <v>654</v>
      </c>
      <c r="C33" s="17" t="s">
        <v>862</v>
      </c>
      <c r="D33" s="17" t="s">
        <v>867</v>
      </c>
      <c r="E33" t="s">
        <v>655</v>
      </c>
      <c r="F33" t="s">
        <v>630</v>
      </c>
      <c r="G33" t="s">
        <v>417</v>
      </c>
      <c r="J33" t="s">
        <v>8</v>
      </c>
      <c r="L33" t="s">
        <v>352</v>
      </c>
      <c r="M33" s="5"/>
    </row>
    <row r="34" spans="1:15" x14ac:dyDescent="0.25">
      <c r="M34" s="5"/>
    </row>
    <row r="35" spans="1:15" x14ac:dyDescent="0.25">
      <c r="A35" t="s">
        <v>823</v>
      </c>
      <c r="B35" s="17">
        <v>26</v>
      </c>
      <c r="M35" s="5"/>
    </row>
    <row r="36" spans="1:15" x14ac:dyDescent="0.25">
      <c r="B36" s="17"/>
      <c r="M36" s="5"/>
    </row>
    <row r="37" spans="1:15" x14ac:dyDescent="0.25">
      <c r="A37" t="s">
        <v>883</v>
      </c>
      <c r="B37" s="17"/>
      <c r="M37" s="5"/>
    </row>
    <row r="38" spans="1:15" x14ac:dyDescent="0.25">
      <c r="A38" s="23" t="s">
        <v>888</v>
      </c>
      <c r="B38" s="17">
        <v>2</v>
      </c>
      <c r="M38" s="5"/>
    </row>
    <row r="39" spans="1:15" x14ac:dyDescent="0.25">
      <c r="A39" s="23" t="s">
        <v>887</v>
      </c>
      <c r="B39" s="17">
        <v>15</v>
      </c>
      <c r="M39" s="5"/>
    </row>
    <row r="40" spans="1:15" x14ac:dyDescent="0.25">
      <c r="A40" s="23" t="s">
        <v>886</v>
      </c>
      <c r="B40" s="17">
        <v>4</v>
      </c>
      <c r="M40" s="5"/>
    </row>
    <row r="41" spans="1:15" x14ac:dyDescent="0.25">
      <c r="A41" s="23" t="s">
        <v>885</v>
      </c>
      <c r="B41" s="17">
        <v>2</v>
      </c>
    </row>
    <row r="42" spans="1:15" x14ac:dyDescent="0.25">
      <c r="A42" s="23" t="s">
        <v>884</v>
      </c>
      <c r="B42" s="17">
        <v>3</v>
      </c>
    </row>
    <row r="43" spans="1:15" x14ac:dyDescent="0.25">
      <c r="B43" s="17"/>
    </row>
    <row r="44" spans="1:15" x14ac:dyDescent="0.25">
      <c r="A44" s="24" t="s">
        <v>858</v>
      </c>
      <c r="B44" s="17"/>
    </row>
    <row r="45" spans="1:15" x14ac:dyDescent="0.25">
      <c r="A45" s="23" t="s">
        <v>889</v>
      </c>
      <c r="B45" s="17">
        <v>6</v>
      </c>
      <c r="N45">
        <v>2005</v>
      </c>
      <c r="O45">
        <v>1</v>
      </c>
    </row>
    <row r="46" spans="1:15" x14ac:dyDescent="0.25">
      <c r="A46" s="23" t="s">
        <v>890</v>
      </c>
      <c r="B46" s="17">
        <v>2</v>
      </c>
      <c r="N46">
        <v>2009</v>
      </c>
      <c r="O46">
        <v>1</v>
      </c>
    </row>
    <row r="47" spans="1:15" x14ac:dyDescent="0.25">
      <c r="A47" s="23" t="s">
        <v>896</v>
      </c>
      <c r="B47" s="17">
        <v>13</v>
      </c>
      <c r="M47" s="5">
        <v>2011</v>
      </c>
      <c r="N47">
        <v>2010</v>
      </c>
      <c r="O47">
        <v>4</v>
      </c>
    </row>
    <row r="48" spans="1:15" x14ac:dyDescent="0.25">
      <c r="A48" s="23" t="s">
        <v>892</v>
      </c>
      <c r="B48" s="17">
        <v>1</v>
      </c>
      <c r="M48" s="5"/>
      <c r="N48">
        <v>2011</v>
      </c>
      <c r="O48">
        <v>5</v>
      </c>
    </row>
    <row r="49" spans="1:15" x14ac:dyDescent="0.25">
      <c r="A49" s="23" t="s">
        <v>893</v>
      </c>
      <c r="B49" s="17">
        <v>2</v>
      </c>
      <c r="M49" s="5">
        <v>2018</v>
      </c>
      <c r="N49">
        <v>2012</v>
      </c>
      <c r="O49">
        <v>1</v>
      </c>
    </row>
    <row r="50" spans="1:15" x14ac:dyDescent="0.25">
      <c r="A50" s="23" t="s">
        <v>894</v>
      </c>
      <c r="B50" s="17">
        <v>1</v>
      </c>
      <c r="M50" s="5">
        <v>2015</v>
      </c>
      <c r="N50">
        <v>2013</v>
      </c>
      <c r="O50">
        <v>3</v>
      </c>
    </row>
    <row r="51" spans="1:15" x14ac:dyDescent="0.25">
      <c r="A51" s="23" t="s">
        <v>895</v>
      </c>
      <c r="B51" s="17">
        <v>1</v>
      </c>
      <c r="M51" s="5">
        <v>2010</v>
      </c>
      <c r="N51">
        <v>2014</v>
      </c>
      <c r="O51">
        <v>2</v>
      </c>
    </row>
    <row r="52" spans="1:15" x14ac:dyDescent="0.25">
      <c r="A52" s="23" t="s">
        <v>891</v>
      </c>
      <c r="B52" s="17">
        <v>0</v>
      </c>
      <c r="M52" s="5">
        <v>2014</v>
      </c>
      <c r="N52">
        <v>2015</v>
      </c>
      <c r="O52">
        <v>1</v>
      </c>
    </row>
    <row r="53" spans="1:15" x14ac:dyDescent="0.25">
      <c r="A53" s="23"/>
      <c r="B53" s="17"/>
      <c r="M53" s="5">
        <v>2009</v>
      </c>
      <c r="N53">
        <v>2016</v>
      </c>
      <c r="O53">
        <v>1</v>
      </c>
    </row>
    <row r="54" spans="1:15" x14ac:dyDescent="0.25">
      <c r="A54" t="s">
        <v>882</v>
      </c>
      <c r="B54" s="17"/>
      <c r="M54" s="5">
        <v>2010</v>
      </c>
      <c r="N54">
        <v>2017</v>
      </c>
      <c r="O54">
        <v>0</v>
      </c>
    </row>
    <row r="55" spans="1:15" x14ac:dyDescent="0.25">
      <c r="A55" s="23" t="s">
        <v>8</v>
      </c>
      <c r="B55" s="17">
        <v>24</v>
      </c>
      <c r="M55" s="5">
        <v>2011</v>
      </c>
      <c r="N55">
        <v>2018</v>
      </c>
      <c r="O55">
        <v>1</v>
      </c>
    </row>
    <row r="56" spans="1:15" x14ac:dyDescent="0.25">
      <c r="A56" s="23" t="s">
        <v>78</v>
      </c>
      <c r="B56" s="17">
        <v>2</v>
      </c>
      <c r="M56" s="5">
        <v>2011</v>
      </c>
      <c r="N56">
        <v>2019</v>
      </c>
      <c r="O56">
        <v>0</v>
      </c>
    </row>
    <row r="57" spans="1:15" x14ac:dyDescent="0.25">
      <c r="M57" s="5">
        <v>2012</v>
      </c>
      <c r="N57">
        <v>2020</v>
      </c>
      <c r="O57">
        <v>1</v>
      </c>
    </row>
    <row r="58" spans="1:15" x14ac:dyDescent="0.25">
      <c r="M58" s="5">
        <v>2013</v>
      </c>
    </row>
    <row r="59" spans="1:15" x14ac:dyDescent="0.25">
      <c r="M59" s="5">
        <v>2011</v>
      </c>
      <c r="N59" t="s">
        <v>959</v>
      </c>
      <c r="O59">
        <f>SUM(O45:O57)</f>
        <v>21</v>
      </c>
    </row>
    <row r="60" spans="1:15" x14ac:dyDescent="0.25">
      <c r="M60" s="5">
        <v>2013</v>
      </c>
    </row>
    <row r="61" spans="1:15" x14ac:dyDescent="0.25">
      <c r="M61" s="5">
        <v>2005</v>
      </c>
    </row>
    <row r="62" spans="1:15" x14ac:dyDescent="0.25">
      <c r="M62" s="5"/>
    </row>
    <row r="63" spans="1:15" x14ac:dyDescent="0.25">
      <c r="M63" s="5">
        <v>2011</v>
      </c>
    </row>
    <row r="64" spans="1:15" x14ac:dyDescent="0.25">
      <c r="M64" s="5">
        <v>2010</v>
      </c>
    </row>
    <row r="65" spans="13:13" x14ac:dyDescent="0.25">
      <c r="M65" s="5">
        <v>2010</v>
      </c>
    </row>
    <row r="66" spans="13:13" x14ac:dyDescent="0.25">
      <c r="M66" s="5">
        <v>2016</v>
      </c>
    </row>
    <row r="67" spans="13:13" x14ac:dyDescent="0.25">
      <c r="M67" s="5"/>
    </row>
    <row r="68" spans="13:13" x14ac:dyDescent="0.25">
      <c r="M68" s="5">
        <v>2020</v>
      </c>
    </row>
    <row r="69" spans="13:13" x14ac:dyDescent="0.25">
      <c r="M69" s="5">
        <v>2014</v>
      </c>
    </row>
    <row r="70" spans="13:13" x14ac:dyDescent="0.25">
      <c r="M70" s="5">
        <v>2013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B14" sqref="B14"/>
    </sheetView>
  </sheetViews>
  <sheetFormatPr defaultRowHeight="15" x14ac:dyDescent="0.25"/>
  <cols>
    <col min="1" max="1" width="42.85546875" customWidth="1"/>
    <col min="2" max="3" width="8.140625" customWidth="1"/>
    <col min="4" max="4" width="11.140625" customWidth="1"/>
    <col min="5" max="5" width="15.42578125" customWidth="1"/>
    <col min="6" max="6" width="7.28515625" customWidth="1"/>
    <col min="7" max="8" width="20.5703125" customWidth="1"/>
    <col min="9" max="9" width="10.85546875" customWidth="1"/>
    <col min="10" max="10" width="20.5703125" customWidth="1"/>
    <col min="11" max="11" width="35.42578125" customWidth="1"/>
    <col min="12" max="12" width="16" customWidth="1"/>
    <col min="13" max="13" width="61.4257812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5</v>
      </c>
    </row>
    <row r="6" spans="1:13" x14ac:dyDescent="0.25">
      <c r="A6" s="1" t="s">
        <v>8</v>
      </c>
      <c r="B6" s="1" t="s">
        <v>13</v>
      </c>
      <c r="C6" s="1" t="s">
        <v>859</v>
      </c>
      <c r="D6" s="1" t="s">
        <v>858</v>
      </c>
      <c r="E6" s="1" t="s">
        <v>221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14</v>
      </c>
      <c r="K6" s="1" t="s">
        <v>16</v>
      </c>
      <c r="L6" s="1" t="s">
        <v>15</v>
      </c>
      <c r="M6" s="1" t="s">
        <v>17</v>
      </c>
    </row>
    <row r="7" spans="1:13" x14ac:dyDescent="0.25">
      <c r="A7" t="s">
        <v>261</v>
      </c>
      <c r="B7" t="s">
        <v>20</v>
      </c>
      <c r="C7" s="17" t="s">
        <v>861</v>
      </c>
      <c r="D7" s="17" t="s">
        <v>866</v>
      </c>
      <c r="E7" t="s">
        <v>242</v>
      </c>
      <c r="F7" t="s">
        <v>21</v>
      </c>
      <c r="G7" t="s">
        <v>407</v>
      </c>
      <c r="I7" t="s">
        <v>8</v>
      </c>
      <c r="J7" s="2" t="s">
        <v>22</v>
      </c>
      <c r="K7" t="s">
        <v>23</v>
      </c>
      <c r="L7" s="17">
        <v>2015</v>
      </c>
      <c r="M7" t="s">
        <v>24</v>
      </c>
    </row>
    <row r="8" spans="1:13" x14ac:dyDescent="0.25">
      <c r="A8" t="s">
        <v>966</v>
      </c>
      <c r="B8" t="s">
        <v>231</v>
      </c>
      <c r="C8" s="17" t="s">
        <v>861</v>
      </c>
      <c r="D8" s="17" t="s">
        <v>865</v>
      </c>
      <c r="E8" t="s">
        <v>243</v>
      </c>
      <c r="F8" t="s">
        <v>230</v>
      </c>
      <c r="G8" t="s">
        <v>407</v>
      </c>
      <c r="H8" t="s">
        <v>227</v>
      </c>
      <c r="I8" t="s">
        <v>8</v>
      </c>
      <c r="J8" t="s">
        <v>228</v>
      </c>
      <c r="K8" t="s">
        <v>23</v>
      </c>
      <c r="L8" s="17">
        <v>2017</v>
      </c>
      <c r="M8" t="s">
        <v>229</v>
      </c>
    </row>
    <row r="9" spans="1:13" x14ac:dyDescent="0.25">
      <c r="A9" t="s">
        <v>250</v>
      </c>
      <c r="B9" t="s">
        <v>241</v>
      </c>
      <c r="C9" s="17" t="s">
        <v>862</v>
      </c>
      <c r="D9" s="17" t="s">
        <v>867</v>
      </c>
      <c r="E9" t="s">
        <v>244</v>
      </c>
      <c r="F9" t="s">
        <v>236</v>
      </c>
      <c r="G9" t="s">
        <v>407</v>
      </c>
      <c r="H9" t="s">
        <v>251</v>
      </c>
      <c r="I9" t="s">
        <v>8</v>
      </c>
      <c r="J9" t="s">
        <v>252</v>
      </c>
      <c r="K9" t="s">
        <v>23</v>
      </c>
      <c r="L9" s="17">
        <v>2013</v>
      </c>
      <c r="M9" t="s">
        <v>253</v>
      </c>
    </row>
    <row r="10" spans="1:13" x14ac:dyDescent="0.25">
      <c r="A10" t="s">
        <v>256</v>
      </c>
      <c r="B10" t="s">
        <v>257</v>
      </c>
      <c r="C10" s="17" t="s">
        <v>860</v>
      </c>
      <c r="D10" s="17" t="s">
        <v>867</v>
      </c>
      <c r="E10" t="s">
        <v>235</v>
      </c>
      <c r="F10" t="s">
        <v>236</v>
      </c>
      <c r="G10" t="s">
        <v>407</v>
      </c>
      <c r="H10" t="s">
        <v>258</v>
      </c>
      <c r="I10" t="s">
        <v>8</v>
      </c>
      <c r="J10" t="s">
        <v>8</v>
      </c>
      <c r="K10" t="s">
        <v>259</v>
      </c>
      <c r="L10" s="17">
        <v>2006</v>
      </c>
      <c r="M10" t="s">
        <v>260</v>
      </c>
    </row>
    <row r="11" spans="1:13" x14ac:dyDescent="0.25">
      <c r="A11" t="s">
        <v>384</v>
      </c>
      <c r="B11" t="s">
        <v>332</v>
      </c>
      <c r="C11" s="17" t="s">
        <v>178</v>
      </c>
      <c r="D11" s="17" t="s">
        <v>867</v>
      </c>
      <c r="E11" t="s">
        <v>333</v>
      </c>
      <c r="F11" t="s">
        <v>334</v>
      </c>
      <c r="G11" t="s">
        <v>407</v>
      </c>
      <c r="I11" t="s">
        <v>8</v>
      </c>
      <c r="J11" t="s">
        <v>409</v>
      </c>
      <c r="K11" t="s">
        <v>23</v>
      </c>
      <c r="L11" s="17">
        <v>2011</v>
      </c>
    </row>
    <row r="12" spans="1:13" x14ac:dyDescent="0.25">
      <c r="A12" t="s">
        <v>405</v>
      </c>
      <c r="B12" t="s">
        <v>410</v>
      </c>
      <c r="C12" s="17" t="s">
        <v>862</v>
      </c>
      <c r="D12" s="17" t="s">
        <v>867</v>
      </c>
      <c r="E12" t="s">
        <v>404</v>
      </c>
      <c r="F12" t="s">
        <v>379</v>
      </c>
      <c r="G12" t="s">
        <v>408</v>
      </c>
      <c r="H12" t="s">
        <v>406</v>
      </c>
      <c r="I12" t="s">
        <v>8</v>
      </c>
      <c r="J12" t="s">
        <v>413</v>
      </c>
      <c r="K12" t="s">
        <v>411</v>
      </c>
      <c r="L12" s="17">
        <v>2012</v>
      </c>
      <c r="M12" t="s">
        <v>412</v>
      </c>
    </row>
    <row r="13" spans="1:13" x14ac:dyDescent="0.25">
      <c r="A13" t="s">
        <v>794</v>
      </c>
      <c r="B13" t="s">
        <v>795</v>
      </c>
      <c r="C13" s="17" t="s">
        <v>862</v>
      </c>
      <c r="D13" s="17" t="s">
        <v>868</v>
      </c>
      <c r="E13" t="s">
        <v>796</v>
      </c>
      <c r="F13" t="s">
        <v>344</v>
      </c>
      <c r="G13" t="s">
        <v>408</v>
      </c>
      <c r="I13" t="s">
        <v>8</v>
      </c>
      <c r="J13" t="s">
        <v>409</v>
      </c>
      <c r="K13" t="s">
        <v>797</v>
      </c>
      <c r="L13" s="17">
        <v>2011</v>
      </c>
      <c r="M13" t="s">
        <v>806</v>
      </c>
    </row>
    <row r="14" spans="1:13" x14ac:dyDescent="0.25">
      <c r="A14" t="s">
        <v>967</v>
      </c>
      <c r="B14" t="s">
        <v>801</v>
      </c>
      <c r="C14" s="17" t="s">
        <v>861</v>
      </c>
      <c r="D14" s="17" t="s">
        <v>866</v>
      </c>
      <c r="E14" t="s">
        <v>802</v>
      </c>
      <c r="F14" t="s">
        <v>566</v>
      </c>
      <c r="G14" t="s">
        <v>407</v>
      </c>
      <c r="I14" t="s">
        <v>8</v>
      </c>
      <c r="K14" t="s">
        <v>803</v>
      </c>
      <c r="L14" s="17">
        <v>2010</v>
      </c>
      <c r="M14" t="s">
        <v>804</v>
      </c>
    </row>
    <row r="15" spans="1:13" x14ac:dyDescent="0.25">
      <c r="A15" t="s">
        <v>368</v>
      </c>
      <c r="B15" t="s">
        <v>369</v>
      </c>
      <c r="C15" s="17" t="s">
        <v>861</v>
      </c>
      <c r="D15" s="17" t="s">
        <v>868</v>
      </c>
      <c r="E15" t="s">
        <v>370</v>
      </c>
      <c r="F15" t="s">
        <v>371</v>
      </c>
      <c r="G15" t="s">
        <v>407</v>
      </c>
      <c r="I15" t="s">
        <v>52</v>
      </c>
      <c r="J15" t="s">
        <v>678</v>
      </c>
      <c r="K15" t="s">
        <v>799</v>
      </c>
      <c r="L15" s="17">
        <v>2011</v>
      </c>
    </row>
    <row r="16" spans="1:13" x14ac:dyDescent="0.25">
      <c r="A16" t="s">
        <v>638</v>
      </c>
      <c r="B16" t="s">
        <v>639</v>
      </c>
      <c r="C16" s="17" t="s">
        <v>862</v>
      </c>
      <c r="D16" s="17" t="s">
        <v>867</v>
      </c>
      <c r="E16" t="s">
        <v>640</v>
      </c>
      <c r="F16" t="s">
        <v>630</v>
      </c>
      <c r="G16" t="s">
        <v>407</v>
      </c>
      <c r="H16" t="s">
        <v>227</v>
      </c>
      <c r="I16" t="s">
        <v>8</v>
      </c>
      <c r="J16" t="s">
        <v>8</v>
      </c>
      <c r="K16" t="s">
        <v>805</v>
      </c>
      <c r="L16" s="17">
        <v>2010</v>
      </c>
    </row>
    <row r="17" spans="1:12" x14ac:dyDescent="0.25">
      <c r="L17" s="17"/>
    </row>
    <row r="18" spans="1:12" x14ac:dyDescent="0.25">
      <c r="L18" s="17"/>
    </row>
    <row r="19" spans="1:12" x14ac:dyDescent="0.25">
      <c r="A19" t="s">
        <v>883</v>
      </c>
      <c r="L19" s="17"/>
    </row>
    <row r="20" spans="1:12" x14ac:dyDescent="0.25">
      <c r="A20" s="23" t="s">
        <v>884</v>
      </c>
      <c r="B20">
        <v>1</v>
      </c>
      <c r="L20" s="17"/>
    </row>
    <row r="21" spans="1:12" x14ac:dyDescent="0.25">
      <c r="A21" s="23" t="s">
        <v>885</v>
      </c>
      <c r="B21">
        <v>0</v>
      </c>
      <c r="L21" s="17"/>
    </row>
    <row r="22" spans="1:12" x14ac:dyDescent="0.25">
      <c r="A22" s="23" t="s">
        <v>886</v>
      </c>
      <c r="B22">
        <v>4</v>
      </c>
      <c r="L22" s="17"/>
    </row>
    <row r="23" spans="1:12" x14ac:dyDescent="0.25">
      <c r="A23" s="23" t="s">
        <v>887</v>
      </c>
      <c r="B23">
        <v>4</v>
      </c>
      <c r="L23" s="17"/>
    </row>
    <row r="24" spans="1:12" x14ac:dyDescent="0.25">
      <c r="A24" s="23" t="s">
        <v>888</v>
      </c>
      <c r="B24">
        <v>1</v>
      </c>
      <c r="L24" s="17"/>
    </row>
    <row r="25" spans="1:12" x14ac:dyDescent="0.25">
      <c r="L25" s="17"/>
    </row>
    <row r="26" spans="1:12" x14ac:dyDescent="0.25">
      <c r="A26" s="24" t="s">
        <v>858</v>
      </c>
      <c r="L26" s="17"/>
    </row>
    <row r="27" spans="1:12" x14ac:dyDescent="0.25">
      <c r="A27" s="23" t="s">
        <v>889</v>
      </c>
      <c r="B27">
        <v>2</v>
      </c>
      <c r="L27" s="17"/>
    </row>
    <row r="28" spans="1:12" x14ac:dyDescent="0.25">
      <c r="A28" s="23" t="s">
        <v>890</v>
      </c>
      <c r="B28">
        <v>0</v>
      </c>
      <c r="L28" s="17"/>
    </row>
    <row r="29" spans="1:12" x14ac:dyDescent="0.25">
      <c r="A29" s="23" t="s">
        <v>896</v>
      </c>
      <c r="B29">
        <v>5</v>
      </c>
      <c r="L29" s="17"/>
    </row>
    <row r="30" spans="1:12" x14ac:dyDescent="0.25">
      <c r="A30" s="23" t="s">
        <v>891</v>
      </c>
      <c r="B30">
        <v>2</v>
      </c>
      <c r="L30" s="17"/>
    </row>
    <row r="31" spans="1:12" x14ac:dyDescent="0.25">
      <c r="A31" s="23" t="s">
        <v>892</v>
      </c>
      <c r="B31">
        <v>0</v>
      </c>
      <c r="L31" s="17"/>
    </row>
    <row r="32" spans="1:12" x14ac:dyDescent="0.25">
      <c r="A32" s="23" t="s">
        <v>893</v>
      </c>
      <c r="B32">
        <v>1</v>
      </c>
      <c r="L32" s="17"/>
    </row>
    <row r="33" spans="1:12" x14ac:dyDescent="0.25">
      <c r="A33" s="23" t="s">
        <v>894</v>
      </c>
      <c r="B33">
        <v>0</v>
      </c>
      <c r="L33" s="17"/>
    </row>
    <row r="34" spans="1:12" x14ac:dyDescent="0.25">
      <c r="A34" s="23" t="s">
        <v>895</v>
      </c>
      <c r="B34">
        <v>0</v>
      </c>
      <c r="L34" s="17"/>
    </row>
    <row r="35" spans="1:12" x14ac:dyDescent="0.25">
      <c r="L35" s="17"/>
    </row>
    <row r="36" spans="1:12" x14ac:dyDescent="0.25">
      <c r="A36" t="s">
        <v>882</v>
      </c>
      <c r="L36" s="17"/>
    </row>
    <row r="37" spans="1:12" x14ac:dyDescent="0.25">
      <c r="A37" s="23" t="s">
        <v>8</v>
      </c>
      <c r="B37">
        <v>9</v>
      </c>
      <c r="L37" s="17"/>
    </row>
    <row r="38" spans="1:12" x14ac:dyDescent="0.25">
      <c r="A38" s="23" t="s">
        <v>52</v>
      </c>
      <c r="B38">
        <v>1</v>
      </c>
      <c r="L38" s="17"/>
    </row>
    <row r="39" spans="1:12" x14ac:dyDescent="0.25">
      <c r="L39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M17" sqref="M17"/>
    </sheetView>
  </sheetViews>
  <sheetFormatPr defaultRowHeight="15" x14ac:dyDescent="0.25"/>
  <cols>
    <col min="1" max="1" width="37.5703125" customWidth="1"/>
    <col min="2" max="4" width="11.42578125" customWidth="1"/>
    <col min="5" max="5" width="11.28515625" customWidth="1"/>
    <col min="6" max="6" width="8.85546875" customWidth="1"/>
    <col min="7" max="7" width="22.28515625" customWidth="1"/>
    <col min="8" max="8" width="15.5703125" customWidth="1"/>
    <col min="9" max="9" width="15.140625" customWidth="1"/>
    <col min="10" max="10" width="11.85546875" customWidth="1"/>
    <col min="11" max="11" width="13.140625" customWidth="1"/>
    <col min="12" max="12" width="33.5703125" customWidth="1"/>
    <col min="13" max="13" width="15.5703125" customWidth="1"/>
    <col min="14" max="14" width="34.7109375" customWidth="1"/>
  </cols>
  <sheetData>
    <row r="1" spans="1:15" x14ac:dyDescent="0.25">
      <c r="A1" t="s">
        <v>0</v>
      </c>
    </row>
    <row r="2" spans="1:15" x14ac:dyDescent="0.25">
      <c r="A2" t="s">
        <v>1</v>
      </c>
    </row>
    <row r="4" spans="1:15" x14ac:dyDescent="0.25">
      <c r="A4" t="s">
        <v>2</v>
      </c>
    </row>
    <row r="6" spans="1:15" x14ac:dyDescent="0.25">
      <c r="A6" s="1" t="s">
        <v>8</v>
      </c>
      <c r="B6" s="1" t="s">
        <v>13</v>
      </c>
      <c r="C6" s="1" t="s">
        <v>859</v>
      </c>
      <c r="D6" s="1" t="s">
        <v>858</v>
      </c>
      <c r="E6" s="1" t="s">
        <v>221</v>
      </c>
      <c r="F6" s="1" t="s">
        <v>9</v>
      </c>
      <c r="G6" s="1" t="s">
        <v>10</v>
      </c>
      <c r="H6" s="1" t="s">
        <v>822</v>
      </c>
      <c r="I6" s="1" t="s">
        <v>792</v>
      </c>
      <c r="J6" s="1" t="s">
        <v>12</v>
      </c>
      <c r="K6" s="1" t="s">
        <v>14</v>
      </c>
      <c r="L6" s="1" t="s">
        <v>16</v>
      </c>
      <c r="M6" s="1" t="s">
        <v>15</v>
      </c>
      <c r="N6" s="1" t="s">
        <v>17</v>
      </c>
    </row>
    <row r="7" spans="1:15" x14ac:dyDescent="0.25">
      <c r="G7" t="s">
        <v>19</v>
      </c>
    </row>
    <row r="8" spans="1:15" x14ac:dyDescent="0.25">
      <c r="A8" t="s">
        <v>362</v>
      </c>
      <c r="B8" t="s">
        <v>196</v>
      </c>
      <c r="C8" s="17" t="s">
        <v>860</v>
      </c>
      <c r="D8" s="17" t="s">
        <v>870</v>
      </c>
      <c r="E8" t="s">
        <v>197</v>
      </c>
      <c r="F8" t="s">
        <v>198</v>
      </c>
      <c r="G8" t="s">
        <v>240</v>
      </c>
      <c r="H8" t="s">
        <v>811</v>
      </c>
      <c r="I8" s="11">
        <v>16</v>
      </c>
      <c r="J8" t="s">
        <v>8</v>
      </c>
      <c r="K8" t="s">
        <v>8</v>
      </c>
      <c r="L8" t="s">
        <v>812</v>
      </c>
      <c r="M8">
        <v>2009</v>
      </c>
      <c r="N8" t="s">
        <v>814</v>
      </c>
    </row>
    <row r="9" spans="1:15" x14ac:dyDescent="0.25">
      <c r="A9" t="s">
        <v>233</v>
      </c>
      <c r="B9" t="s">
        <v>234</v>
      </c>
      <c r="C9" s="17" t="s">
        <v>860</v>
      </c>
      <c r="D9" s="17" t="s">
        <v>867</v>
      </c>
      <c r="E9" t="s">
        <v>235</v>
      </c>
      <c r="F9" t="s">
        <v>236</v>
      </c>
      <c r="G9" t="s">
        <v>237</v>
      </c>
      <c r="H9" t="s">
        <v>381</v>
      </c>
      <c r="I9" s="11">
        <v>24</v>
      </c>
      <c r="J9" t="s">
        <v>8</v>
      </c>
      <c r="K9" t="s">
        <v>8</v>
      </c>
      <c r="L9" t="s">
        <v>238</v>
      </c>
      <c r="M9">
        <v>2013</v>
      </c>
      <c r="N9" t="s">
        <v>814</v>
      </c>
    </row>
    <row r="10" spans="1:15" x14ac:dyDescent="0.25">
      <c r="B10" t="s">
        <v>234</v>
      </c>
      <c r="C10" s="17" t="s">
        <v>860</v>
      </c>
      <c r="D10" s="17" t="s">
        <v>867</v>
      </c>
      <c r="E10" t="s">
        <v>235</v>
      </c>
      <c r="F10" t="s">
        <v>236</v>
      </c>
      <c r="G10" t="s">
        <v>240</v>
      </c>
      <c r="H10" t="s">
        <v>820</v>
      </c>
      <c r="I10" s="11">
        <v>13.5</v>
      </c>
      <c r="J10" t="s">
        <v>8</v>
      </c>
      <c r="K10" t="s">
        <v>8</v>
      </c>
      <c r="L10" t="s">
        <v>103</v>
      </c>
      <c r="M10">
        <v>2013</v>
      </c>
      <c r="N10" t="s">
        <v>821</v>
      </c>
      <c r="O10" s="6"/>
    </row>
    <row r="11" spans="1:15" x14ac:dyDescent="0.25">
      <c r="A11" s="6" t="s">
        <v>674</v>
      </c>
      <c r="B11" t="s">
        <v>672</v>
      </c>
      <c r="C11" s="17" t="s">
        <v>862</v>
      </c>
      <c r="D11" s="17" t="s">
        <v>869</v>
      </c>
      <c r="E11" t="s">
        <v>673</v>
      </c>
      <c r="F11" t="s">
        <v>671</v>
      </c>
      <c r="G11" t="s">
        <v>113</v>
      </c>
      <c r="H11" t="s">
        <v>809</v>
      </c>
      <c r="I11" s="11">
        <v>10</v>
      </c>
      <c r="J11" t="s">
        <v>52</v>
      </c>
      <c r="K11" t="s">
        <v>808</v>
      </c>
      <c r="L11" t="s">
        <v>813</v>
      </c>
      <c r="M11">
        <v>2017</v>
      </c>
      <c r="N11" t="s">
        <v>815</v>
      </c>
    </row>
    <row r="12" spans="1:15" x14ac:dyDescent="0.25">
      <c r="A12" t="s">
        <v>367</v>
      </c>
      <c r="B12" t="s">
        <v>316</v>
      </c>
      <c r="C12" s="17" t="s">
        <v>860</v>
      </c>
      <c r="D12" s="17" t="s">
        <v>868</v>
      </c>
      <c r="E12" t="s">
        <v>317</v>
      </c>
      <c r="F12" t="s">
        <v>296</v>
      </c>
      <c r="G12" t="s">
        <v>240</v>
      </c>
      <c r="H12" t="s">
        <v>382</v>
      </c>
      <c r="I12" s="11">
        <v>20</v>
      </c>
      <c r="J12" t="s">
        <v>8</v>
      </c>
      <c r="K12" t="s">
        <v>8</v>
      </c>
      <c r="L12" t="s">
        <v>375</v>
      </c>
      <c r="M12">
        <v>2008</v>
      </c>
      <c r="N12" t="s">
        <v>814</v>
      </c>
    </row>
    <row r="13" spans="1:15" x14ac:dyDescent="0.25">
      <c r="A13" t="s">
        <v>389</v>
      </c>
      <c r="B13" t="s">
        <v>390</v>
      </c>
      <c r="C13" s="17" t="s">
        <v>862</v>
      </c>
      <c r="D13" s="17" t="s">
        <v>868</v>
      </c>
      <c r="E13" t="s">
        <v>391</v>
      </c>
      <c r="F13" t="s">
        <v>296</v>
      </c>
      <c r="G13" t="s">
        <v>113</v>
      </c>
      <c r="H13" t="s">
        <v>322</v>
      </c>
      <c r="I13" s="11">
        <v>50</v>
      </c>
      <c r="J13" t="s">
        <v>33</v>
      </c>
      <c r="K13" t="s">
        <v>705</v>
      </c>
      <c r="L13" t="s">
        <v>56</v>
      </c>
      <c r="M13">
        <v>2011</v>
      </c>
      <c r="N13" t="s">
        <v>816</v>
      </c>
    </row>
    <row r="14" spans="1:15" x14ac:dyDescent="0.25">
      <c r="A14" t="s">
        <v>384</v>
      </c>
      <c r="B14" t="s">
        <v>332</v>
      </c>
      <c r="C14" s="17" t="s">
        <v>178</v>
      </c>
      <c r="D14" s="17" t="s">
        <v>867</v>
      </c>
      <c r="E14" t="s">
        <v>333</v>
      </c>
      <c r="F14" t="s">
        <v>334</v>
      </c>
      <c r="G14" t="s">
        <v>113</v>
      </c>
      <c r="H14" t="s">
        <v>385</v>
      </c>
      <c r="I14" s="11">
        <v>21.6</v>
      </c>
      <c r="J14" t="s">
        <v>8</v>
      </c>
      <c r="K14" t="s">
        <v>8</v>
      </c>
      <c r="L14" t="s">
        <v>819</v>
      </c>
      <c r="M14">
        <v>2011</v>
      </c>
      <c r="N14" t="s">
        <v>817</v>
      </c>
    </row>
    <row r="15" spans="1:15" x14ac:dyDescent="0.25">
      <c r="A15" t="s">
        <v>386</v>
      </c>
      <c r="B15" t="s">
        <v>387</v>
      </c>
      <c r="C15" s="17" t="s">
        <v>860</v>
      </c>
      <c r="D15" s="17" t="s">
        <v>867</v>
      </c>
      <c r="E15" t="s">
        <v>358</v>
      </c>
      <c r="F15" t="s">
        <v>334</v>
      </c>
      <c r="G15" t="s">
        <v>113</v>
      </c>
      <c r="H15" t="s">
        <v>388</v>
      </c>
      <c r="I15" s="11">
        <v>43.2</v>
      </c>
      <c r="J15" t="s">
        <v>8</v>
      </c>
      <c r="K15" t="s">
        <v>8</v>
      </c>
      <c r="L15" t="s">
        <v>819</v>
      </c>
      <c r="M15">
        <v>2010</v>
      </c>
      <c r="N15" t="s">
        <v>817</v>
      </c>
    </row>
    <row r="16" spans="1:15" x14ac:dyDescent="0.25">
      <c r="A16" t="s">
        <v>376</v>
      </c>
      <c r="B16" t="s">
        <v>377</v>
      </c>
      <c r="C16" s="17" t="s">
        <v>860</v>
      </c>
      <c r="D16" s="17" t="s">
        <v>867</v>
      </c>
      <c r="E16" t="s">
        <v>378</v>
      </c>
      <c r="F16" t="s">
        <v>379</v>
      </c>
      <c r="G16" t="s">
        <v>240</v>
      </c>
      <c r="H16" t="s">
        <v>383</v>
      </c>
      <c r="I16" s="11">
        <v>10</v>
      </c>
      <c r="J16" t="s">
        <v>8</v>
      </c>
      <c r="K16" t="s">
        <v>8</v>
      </c>
      <c r="L16" t="s">
        <v>380</v>
      </c>
      <c r="M16">
        <v>2009</v>
      </c>
      <c r="N16" t="s">
        <v>814</v>
      </c>
    </row>
    <row r="17" spans="1:14" x14ac:dyDescent="0.25">
      <c r="A17" t="s">
        <v>368</v>
      </c>
      <c r="B17" t="s">
        <v>369</v>
      </c>
      <c r="C17" s="17" t="s">
        <v>861</v>
      </c>
      <c r="D17" s="17" t="s">
        <v>868</v>
      </c>
      <c r="E17" t="s">
        <v>370</v>
      </c>
      <c r="F17" t="s">
        <v>371</v>
      </c>
      <c r="G17" t="s">
        <v>372</v>
      </c>
      <c r="H17" t="s">
        <v>136</v>
      </c>
      <c r="I17" s="11">
        <v>100</v>
      </c>
      <c r="J17" t="s">
        <v>373</v>
      </c>
      <c r="K17" t="s">
        <v>52</v>
      </c>
      <c r="L17" t="s">
        <v>374</v>
      </c>
      <c r="M17">
        <v>2010</v>
      </c>
      <c r="N17" t="s">
        <v>810</v>
      </c>
    </row>
    <row r="19" spans="1:14" x14ac:dyDescent="0.25">
      <c r="A19" t="s">
        <v>823</v>
      </c>
      <c r="B19" s="17">
        <v>10</v>
      </c>
    </row>
    <row r="20" spans="1:14" x14ac:dyDescent="0.25">
      <c r="B20" s="17"/>
      <c r="H20" t="s">
        <v>823</v>
      </c>
      <c r="I20" s="11">
        <f>SUM(I8:I17)</f>
        <v>308.3</v>
      </c>
    </row>
    <row r="21" spans="1:14" x14ac:dyDescent="0.25">
      <c r="A21" t="s">
        <v>883</v>
      </c>
      <c r="B21" s="17"/>
    </row>
    <row r="22" spans="1:14" x14ac:dyDescent="0.25">
      <c r="A22" s="23" t="s">
        <v>884</v>
      </c>
      <c r="B22" s="17">
        <v>6</v>
      </c>
    </row>
    <row r="23" spans="1:14" x14ac:dyDescent="0.25">
      <c r="A23" s="23" t="s">
        <v>885</v>
      </c>
      <c r="B23" s="17">
        <v>0</v>
      </c>
    </row>
    <row r="24" spans="1:14" x14ac:dyDescent="0.25">
      <c r="A24" s="23" t="s">
        <v>886</v>
      </c>
      <c r="B24" s="17">
        <v>1</v>
      </c>
    </row>
    <row r="25" spans="1:14" x14ac:dyDescent="0.25">
      <c r="A25" s="23" t="s">
        <v>887</v>
      </c>
      <c r="B25" s="17">
        <v>2</v>
      </c>
    </row>
    <row r="26" spans="1:14" x14ac:dyDescent="0.25">
      <c r="A26" s="23" t="s">
        <v>888</v>
      </c>
      <c r="B26" s="17">
        <v>1</v>
      </c>
    </row>
    <row r="27" spans="1:14" x14ac:dyDescent="0.25">
      <c r="B27" s="17"/>
    </row>
    <row r="28" spans="1:14" x14ac:dyDescent="0.25">
      <c r="A28" s="24" t="s">
        <v>858</v>
      </c>
      <c r="B28" s="17"/>
    </row>
    <row r="29" spans="1:14" x14ac:dyDescent="0.25">
      <c r="A29" s="23" t="s">
        <v>889</v>
      </c>
      <c r="B29" s="17">
        <v>3</v>
      </c>
    </row>
    <row r="30" spans="1:14" x14ac:dyDescent="0.25">
      <c r="A30" s="23" t="s">
        <v>890</v>
      </c>
      <c r="B30" s="17">
        <v>1</v>
      </c>
    </row>
    <row r="31" spans="1:14" x14ac:dyDescent="0.25">
      <c r="A31" s="23" t="s">
        <v>896</v>
      </c>
      <c r="B31" s="17">
        <v>5</v>
      </c>
    </row>
    <row r="32" spans="1:14" x14ac:dyDescent="0.25">
      <c r="A32" s="23" t="s">
        <v>891</v>
      </c>
      <c r="B32" s="17">
        <v>0</v>
      </c>
    </row>
    <row r="33" spans="1:2" x14ac:dyDescent="0.25">
      <c r="A33" s="23" t="s">
        <v>892</v>
      </c>
      <c r="B33" s="17">
        <v>0</v>
      </c>
    </row>
    <row r="34" spans="1:2" x14ac:dyDescent="0.25">
      <c r="A34" s="23" t="s">
        <v>893</v>
      </c>
      <c r="B34" s="17">
        <v>0</v>
      </c>
    </row>
    <row r="35" spans="1:2" x14ac:dyDescent="0.25">
      <c r="A35" s="23" t="s">
        <v>894</v>
      </c>
      <c r="B35" s="17">
        <v>1</v>
      </c>
    </row>
    <row r="36" spans="1:2" x14ac:dyDescent="0.25">
      <c r="A36" s="23" t="s">
        <v>895</v>
      </c>
      <c r="B36" s="17">
        <v>0</v>
      </c>
    </row>
    <row r="37" spans="1:2" x14ac:dyDescent="0.25">
      <c r="B37" s="17"/>
    </row>
    <row r="38" spans="1:2" x14ac:dyDescent="0.25">
      <c r="A38" t="s">
        <v>882</v>
      </c>
      <c r="B38" s="17"/>
    </row>
    <row r="39" spans="1:2" x14ac:dyDescent="0.25">
      <c r="A39" s="23" t="s">
        <v>8</v>
      </c>
      <c r="B39" s="17">
        <v>7</v>
      </c>
    </row>
    <row r="40" spans="1:2" x14ac:dyDescent="0.25">
      <c r="A40" s="23" t="s">
        <v>52</v>
      </c>
      <c r="B40" s="17">
        <v>2</v>
      </c>
    </row>
    <row r="41" spans="1:2" x14ac:dyDescent="0.25">
      <c r="A41" s="23" t="s">
        <v>33</v>
      </c>
      <c r="B41" s="17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C20" zoomScale="130" zoomScaleNormal="130" workbookViewId="0">
      <selection activeCell="B20" sqref="B20"/>
    </sheetView>
  </sheetViews>
  <sheetFormatPr defaultRowHeight="15" x14ac:dyDescent="0.25"/>
  <cols>
    <col min="1" max="1" width="33.7109375" customWidth="1"/>
    <col min="2" max="2" width="9.140625" customWidth="1"/>
    <col min="3" max="4" width="8.140625" customWidth="1"/>
    <col min="5" max="5" width="10.28515625" customWidth="1"/>
    <col min="6" max="6" width="32.85546875" customWidth="1"/>
    <col min="7" max="7" width="16" customWidth="1"/>
    <col min="8" max="8" width="28.5703125" customWidth="1"/>
    <col min="9" max="10" width="20.5703125" customWidth="1"/>
    <col min="11" max="11" width="22.28515625" customWidth="1"/>
    <col min="12" max="12" width="17.28515625" customWidth="1"/>
    <col min="13" max="13" width="21.85546875" customWidth="1"/>
  </cols>
  <sheetData>
    <row r="1" spans="1:13" x14ac:dyDescent="0.25">
      <c r="A1" t="s">
        <v>0</v>
      </c>
    </row>
    <row r="2" spans="1:13" x14ac:dyDescent="0.25">
      <c r="A2" t="s">
        <v>1</v>
      </c>
    </row>
    <row r="4" spans="1:13" x14ac:dyDescent="0.25">
      <c r="A4" t="s">
        <v>928</v>
      </c>
    </row>
    <row r="6" spans="1:13" x14ac:dyDescent="0.25">
      <c r="A6" s="1" t="s">
        <v>8</v>
      </c>
      <c r="B6" s="1" t="s">
        <v>13</v>
      </c>
      <c r="C6" s="1" t="s">
        <v>9</v>
      </c>
      <c r="D6" s="1" t="s">
        <v>859</v>
      </c>
      <c r="E6" s="1" t="s">
        <v>858</v>
      </c>
      <c r="F6" s="1" t="s">
        <v>10</v>
      </c>
      <c r="G6" s="1" t="s">
        <v>364</v>
      </c>
      <c r="H6" s="1" t="s">
        <v>11</v>
      </c>
      <c r="I6" s="1" t="s">
        <v>12</v>
      </c>
      <c r="J6" s="1" t="s">
        <v>14</v>
      </c>
      <c r="K6" s="1" t="s">
        <v>16</v>
      </c>
      <c r="L6" s="1" t="s">
        <v>15</v>
      </c>
      <c r="M6" s="1" t="s">
        <v>17</v>
      </c>
    </row>
    <row r="7" spans="1:13" x14ac:dyDescent="0.25">
      <c r="F7" t="s">
        <v>361</v>
      </c>
    </row>
    <row r="9" spans="1:13" x14ac:dyDescent="0.25">
      <c r="A9" t="s">
        <v>348</v>
      </c>
      <c r="B9" t="s">
        <v>349</v>
      </c>
      <c r="C9" t="s">
        <v>281</v>
      </c>
      <c r="D9" s="17" t="s">
        <v>862</v>
      </c>
      <c r="E9" s="17" t="s">
        <v>881</v>
      </c>
      <c r="F9" t="s">
        <v>824</v>
      </c>
      <c r="G9" t="s">
        <v>365</v>
      </c>
      <c r="H9" t="s">
        <v>350</v>
      </c>
      <c r="I9" t="s">
        <v>8</v>
      </c>
      <c r="J9" t="s">
        <v>351</v>
      </c>
      <c r="K9" t="s">
        <v>352</v>
      </c>
      <c r="L9">
        <v>2016</v>
      </c>
      <c r="M9" t="s">
        <v>353</v>
      </c>
    </row>
    <row r="10" spans="1:13" x14ac:dyDescent="0.25">
      <c r="A10" t="s">
        <v>125</v>
      </c>
      <c r="B10" t="s">
        <v>126</v>
      </c>
      <c r="C10" t="s">
        <v>48</v>
      </c>
      <c r="D10" s="17" t="s">
        <v>860</v>
      </c>
      <c r="E10" s="17" t="s">
        <v>870</v>
      </c>
      <c r="F10" t="s">
        <v>127</v>
      </c>
      <c r="G10" t="s">
        <v>915</v>
      </c>
      <c r="H10" t="s">
        <v>933</v>
      </c>
      <c r="I10" t="s">
        <v>129</v>
      </c>
      <c r="J10" t="s">
        <v>52</v>
      </c>
      <c r="K10" t="s">
        <v>930</v>
      </c>
      <c r="L10">
        <v>2019</v>
      </c>
      <c r="M10" t="s">
        <v>128</v>
      </c>
    </row>
    <row r="11" spans="1:13" x14ac:dyDescent="0.25">
      <c r="A11" t="s">
        <v>92</v>
      </c>
      <c r="B11" t="s">
        <v>93</v>
      </c>
      <c r="C11" t="s">
        <v>48</v>
      </c>
      <c r="D11" s="17" t="s">
        <v>860</v>
      </c>
      <c r="E11" s="17" t="s">
        <v>870</v>
      </c>
      <c r="F11" t="s">
        <v>127</v>
      </c>
      <c r="G11" t="s">
        <v>915</v>
      </c>
      <c r="H11" t="s">
        <v>932</v>
      </c>
      <c r="I11" t="s">
        <v>8</v>
      </c>
      <c r="J11" t="s">
        <v>935</v>
      </c>
      <c r="K11" t="s">
        <v>931</v>
      </c>
      <c r="L11">
        <v>2013</v>
      </c>
      <c r="M11" t="s">
        <v>128</v>
      </c>
    </row>
    <row r="12" spans="1:13" x14ac:dyDescent="0.25">
      <c r="A12" t="s">
        <v>97</v>
      </c>
      <c r="B12" t="s">
        <v>98</v>
      </c>
      <c r="C12" t="s">
        <v>48</v>
      </c>
      <c r="D12" s="17" t="s">
        <v>860</v>
      </c>
      <c r="E12" s="17" t="s">
        <v>870</v>
      </c>
      <c r="F12" t="s">
        <v>127</v>
      </c>
      <c r="G12" t="s">
        <v>915</v>
      </c>
      <c r="I12" t="s">
        <v>8</v>
      </c>
      <c r="K12" t="s">
        <v>931</v>
      </c>
      <c r="L12">
        <v>2013</v>
      </c>
      <c r="M12" t="s">
        <v>128</v>
      </c>
    </row>
    <row r="13" spans="1:13" x14ac:dyDescent="0.25">
      <c r="A13" t="s">
        <v>362</v>
      </c>
      <c r="B13" t="s">
        <v>196</v>
      </c>
      <c r="C13" t="s">
        <v>198</v>
      </c>
      <c r="D13" s="17" t="s">
        <v>860</v>
      </c>
      <c r="E13" s="17" t="s">
        <v>870</v>
      </c>
      <c r="F13" t="s">
        <v>825</v>
      </c>
      <c r="G13" t="s">
        <v>610</v>
      </c>
      <c r="H13" t="s">
        <v>363</v>
      </c>
      <c r="I13" t="s">
        <v>929</v>
      </c>
      <c r="J13" t="s">
        <v>32</v>
      </c>
      <c r="K13" t="s">
        <v>937</v>
      </c>
    </row>
    <row r="14" spans="1:13" x14ac:dyDescent="0.25">
      <c r="A14" t="s">
        <v>438</v>
      </c>
      <c r="B14" t="s">
        <v>440</v>
      </c>
      <c r="C14" t="s">
        <v>299</v>
      </c>
      <c r="D14" s="17" t="s">
        <v>178</v>
      </c>
      <c r="E14" s="17" t="s">
        <v>868</v>
      </c>
      <c r="F14" t="s">
        <v>826</v>
      </c>
      <c r="G14" t="s">
        <v>681</v>
      </c>
      <c r="I14" t="s">
        <v>678</v>
      </c>
      <c r="J14" t="s">
        <v>679</v>
      </c>
      <c r="K14" t="s">
        <v>680</v>
      </c>
      <c r="L14">
        <v>2016</v>
      </c>
    </row>
    <row r="15" spans="1:13" x14ac:dyDescent="0.25">
      <c r="A15" t="s">
        <v>354</v>
      </c>
      <c r="B15" t="s">
        <v>355</v>
      </c>
      <c r="C15" t="s">
        <v>356</v>
      </c>
      <c r="D15" s="17" t="s">
        <v>178</v>
      </c>
      <c r="E15" s="17" t="s">
        <v>865</v>
      </c>
      <c r="F15" t="s">
        <v>824</v>
      </c>
      <c r="G15" t="s">
        <v>365</v>
      </c>
      <c r="I15" t="s">
        <v>8</v>
      </c>
      <c r="J15" t="s">
        <v>357</v>
      </c>
      <c r="K15" t="s">
        <v>352</v>
      </c>
      <c r="L15">
        <v>2010</v>
      </c>
    </row>
    <row r="16" spans="1:13" x14ac:dyDescent="0.25">
      <c r="A16" t="s">
        <v>359</v>
      </c>
      <c r="B16" t="s">
        <v>677</v>
      </c>
      <c r="C16" t="s">
        <v>360</v>
      </c>
      <c r="D16" s="17" t="s">
        <v>862</v>
      </c>
      <c r="E16" s="17" t="s">
        <v>866</v>
      </c>
      <c r="F16" t="s">
        <v>825</v>
      </c>
      <c r="G16" t="s">
        <v>366</v>
      </c>
      <c r="H16" t="s">
        <v>322</v>
      </c>
      <c r="I16" t="s">
        <v>8</v>
      </c>
    </row>
    <row r="17" spans="1:13" x14ac:dyDescent="0.25">
      <c r="A17" t="s">
        <v>848</v>
      </c>
      <c r="B17" t="s">
        <v>586</v>
      </c>
      <c r="C17" t="s">
        <v>347</v>
      </c>
      <c r="D17" s="17" t="s">
        <v>863</v>
      </c>
      <c r="E17" s="17" t="s">
        <v>871</v>
      </c>
      <c r="F17" t="s">
        <v>127</v>
      </c>
      <c r="G17" t="s">
        <v>915</v>
      </c>
      <c r="H17" t="s">
        <v>949</v>
      </c>
      <c r="I17" t="s">
        <v>8</v>
      </c>
      <c r="J17" t="s">
        <v>8</v>
      </c>
      <c r="L17">
        <v>2020</v>
      </c>
      <c r="M17" t="s">
        <v>128</v>
      </c>
    </row>
    <row r="18" spans="1:13" ht="45" x14ac:dyDescent="0.25">
      <c r="A18" s="26" t="s">
        <v>345</v>
      </c>
      <c r="B18" s="26" t="s">
        <v>346</v>
      </c>
      <c r="C18" s="26" t="s">
        <v>347</v>
      </c>
      <c r="D18" s="27" t="s">
        <v>860</v>
      </c>
      <c r="E18" s="27" t="s">
        <v>871</v>
      </c>
      <c r="F18" s="26" t="s">
        <v>127</v>
      </c>
      <c r="G18" s="26" t="s">
        <v>915</v>
      </c>
      <c r="H18" s="28" t="s">
        <v>934</v>
      </c>
      <c r="I18" s="26" t="s">
        <v>8</v>
      </c>
      <c r="J18" s="26" t="s">
        <v>8</v>
      </c>
      <c r="K18" s="26" t="s">
        <v>936</v>
      </c>
      <c r="L18" s="26">
        <v>2017</v>
      </c>
      <c r="M18" s="26" t="s">
        <v>128</v>
      </c>
    </row>
    <row r="19" spans="1:13" ht="45" x14ac:dyDescent="0.25">
      <c r="A19" s="26" t="s">
        <v>975</v>
      </c>
      <c r="B19" s="26" t="s">
        <v>497</v>
      </c>
      <c r="C19" s="26" t="s">
        <v>498</v>
      </c>
      <c r="D19" s="27" t="s">
        <v>860</v>
      </c>
      <c r="E19" s="27" t="s">
        <v>865</v>
      </c>
      <c r="F19" s="26" t="s">
        <v>127</v>
      </c>
      <c r="G19" s="26" t="s">
        <v>915</v>
      </c>
      <c r="H19" s="28" t="s">
        <v>977</v>
      </c>
      <c r="I19" s="26" t="s">
        <v>8</v>
      </c>
      <c r="J19" s="26" t="s">
        <v>8</v>
      </c>
      <c r="K19" s="28" t="s">
        <v>978</v>
      </c>
      <c r="L19" s="26">
        <v>2020</v>
      </c>
      <c r="M19" s="26" t="s">
        <v>976</v>
      </c>
    </row>
    <row r="20" spans="1:13" x14ac:dyDescent="0.25">
      <c r="D20" s="17"/>
      <c r="E20" s="17"/>
    </row>
    <row r="21" spans="1:13" x14ac:dyDescent="0.25">
      <c r="A21" t="s">
        <v>823</v>
      </c>
      <c r="B21" s="17">
        <v>11</v>
      </c>
    </row>
    <row r="22" spans="1:13" x14ac:dyDescent="0.25">
      <c r="B22" s="17"/>
    </row>
    <row r="23" spans="1:13" x14ac:dyDescent="0.25">
      <c r="A23" t="s">
        <v>364</v>
      </c>
      <c r="B23" s="17"/>
    </row>
    <row r="24" spans="1:13" x14ac:dyDescent="0.25">
      <c r="A24" s="23" t="s">
        <v>915</v>
      </c>
      <c r="B24" s="17">
        <v>6</v>
      </c>
    </row>
    <row r="25" spans="1:13" x14ac:dyDescent="0.25">
      <c r="A25" s="23" t="s">
        <v>365</v>
      </c>
      <c r="B25" s="17">
        <v>3</v>
      </c>
    </row>
    <row r="26" spans="1:13" x14ac:dyDescent="0.25">
      <c r="A26" s="23" t="s">
        <v>938</v>
      </c>
      <c r="B26" s="17">
        <v>1</v>
      </c>
    </row>
    <row r="27" spans="1:13" x14ac:dyDescent="0.25">
      <c r="A27" s="23" t="s">
        <v>939</v>
      </c>
      <c r="B27" s="17">
        <v>1</v>
      </c>
    </row>
    <row r="28" spans="1:13" x14ac:dyDescent="0.25">
      <c r="B28" s="17"/>
    </row>
    <row r="29" spans="1:13" x14ac:dyDescent="0.25">
      <c r="A29" t="s">
        <v>883</v>
      </c>
      <c r="B29" s="17"/>
    </row>
    <row r="30" spans="1:13" x14ac:dyDescent="0.25">
      <c r="A30" s="23" t="s">
        <v>888</v>
      </c>
      <c r="B30" s="17">
        <v>2</v>
      </c>
    </row>
    <row r="31" spans="1:13" x14ac:dyDescent="0.25">
      <c r="A31" s="23" t="s">
        <v>887</v>
      </c>
      <c r="B31" s="17">
        <v>2</v>
      </c>
    </row>
    <row r="32" spans="1:13" x14ac:dyDescent="0.25">
      <c r="A32" s="23" t="s">
        <v>884</v>
      </c>
      <c r="B32" s="17">
        <v>6</v>
      </c>
    </row>
    <row r="33" spans="1:2" x14ac:dyDescent="0.25">
      <c r="A33" s="23" t="s">
        <v>886</v>
      </c>
      <c r="B33" s="17">
        <v>0</v>
      </c>
    </row>
    <row r="34" spans="1:2" x14ac:dyDescent="0.25">
      <c r="A34" s="23" t="s">
        <v>885</v>
      </c>
      <c r="B34" s="17">
        <v>1</v>
      </c>
    </row>
    <row r="35" spans="1:2" x14ac:dyDescent="0.25">
      <c r="B35" s="17"/>
    </row>
    <row r="36" spans="1:2" x14ac:dyDescent="0.25">
      <c r="A36" s="24" t="s">
        <v>858</v>
      </c>
      <c r="B36" s="17"/>
    </row>
    <row r="37" spans="1:2" x14ac:dyDescent="0.25">
      <c r="A37" s="23" t="s">
        <v>889</v>
      </c>
      <c r="B37" s="17">
        <v>1</v>
      </c>
    </row>
    <row r="38" spans="1:2" x14ac:dyDescent="0.25">
      <c r="A38" s="23" t="s">
        <v>892</v>
      </c>
      <c r="B38" s="17">
        <v>2</v>
      </c>
    </row>
    <row r="39" spans="1:2" x14ac:dyDescent="0.25">
      <c r="A39" s="23" t="s">
        <v>893</v>
      </c>
      <c r="B39" s="17">
        <v>2</v>
      </c>
    </row>
    <row r="40" spans="1:2" x14ac:dyDescent="0.25">
      <c r="A40" s="23" t="s">
        <v>894</v>
      </c>
      <c r="B40" s="17">
        <v>4</v>
      </c>
    </row>
    <row r="41" spans="1:2" x14ac:dyDescent="0.25">
      <c r="A41" s="23" t="s">
        <v>895</v>
      </c>
      <c r="B41" s="17">
        <v>1</v>
      </c>
    </row>
    <row r="42" spans="1:2" x14ac:dyDescent="0.25">
      <c r="A42" s="23" t="s">
        <v>891</v>
      </c>
      <c r="B42" s="17">
        <v>1</v>
      </c>
    </row>
    <row r="43" spans="1:2" x14ac:dyDescent="0.25">
      <c r="A43" s="23" t="s">
        <v>890</v>
      </c>
      <c r="B43" s="17">
        <v>0</v>
      </c>
    </row>
    <row r="44" spans="1:2" x14ac:dyDescent="0.25">
      <c r="A44" s="23" t="s">
        <v>896</v>
      </c>
      <c r="B44" s="17">
        <v>0</v>
      </c>
    </row>
    <row r="45" spans="1:2" x14ac:dyDescent="0.25">
      <c r="A45" s="23"/>
      <c r="B45" s="17"/>
    </row>
    <row r="46" spans="1:2" x14ac:dyDescent="0.25">
      <c r="B46" s="17"/>
    </row>
    <row r="47" spans="1:2" x14ac:dyDescent="0.25">
      <c r="A47" s="23"/>
      <c r="B47" s="17"/>
    </row>
    <row r="48" spans="1:2" x14ac:dyDescent="0.25">
      <c r="A48" s="23"/>
      <c r="B48" s="17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12" sqref="A12"/>
    </sheetView>
  </sheetViews>
  <sheetFormatPr defaultRowHeight="15" x14ac:dyDescent="0.25"/>
  <cols>
    <col min="1" max="1" width="36.28515625" customWidth="1"/>
    <col min="2" max="2" width="8.140625" customWidth="1"/>
    <col min="3" max="3" width="7" customWidth="1"/>
    <col min="4" max="4" width="12.28515625" customWidth="1"/>
    <col min="5" max="5" width="15.85546875" customWidth="1"/>
    <col min="6" max="6" width="12.28515625" customWidth="1"/>
    <col min="7" max="7" width="15.7109375" customWidth="1"/>
    <col min="8" max="8" width="20.5703125" customWidth="1"/>
    <col min="9" max="9" width="24.140625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4" spans="1:10" x14ac:dyDescent="0.25">
      <c r="A4" t="s">
        <v>7</v>
      </c>
    </row>
    <row r="6" spans="1:10" x14ac:dyDescent="0.25">
      <c r="A6" s="1" t="s">
        <v>8</v>
      </c>
      <c r="B6" s="1" t="s">
        <v>13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14</v>
      </c>
      <c r="H6" s="1" t="s">
        <v>605</v>
      </c>
      <c r="I6" s="1" t="s">
        <v>17</v>
      </c>
    </row>
    <row r="8" spans="1:10" x14ac:dyDescent="0.25">
      <c r="A8" t="s">
        <v>848</v>
      </c>
      <c r="B8" t="s">
        <v>586</v>
      </c>
      <c r="C8" t="s">
        <v>347</v>
      </c>
      <c r="D8" t="s">
        <v>602</v>
      </c>
      <c r="E8" s="7">
        <v>1</v>
      </c>
      <c r="F8" t="s">
        <v>8</v>
      </c>
      <c r="G8" t="s">
        <v>683</v>
      </c>
      <c r="I8" t="s">
        <v>599</v>
      </c>
    </row>
    <row r="9" spans="1:10" x14ac:dyDescent="0.25">
      <c r="A9" t="s">
        <v>345</v>
      </c>
      <c r="B9" t="s">
        <v>346</v>
      </c>
      <c r="C9" t="s">
        <v>347</v>
      </c>
      <c r="D9" t="s">
        <v>602</v>
      </c>
      <c r="F9" t="s">
        <v>8</v>
      </c>
      <c r="G9" t="s">
        <v>683</v>
      </c>
      <c r="I9" t="s">
        <v>682</v>
      </c>
    </row>
    <row r="10" spans="1:10" x14ac:dyDescent="0.25">
      <c r="A10" t="s">
        <v>849</v>
      </c>
      <c r="B10" t="s">
        <v>609</v>
      </c>
      <c r="C10" t="s">
        <v>604</v>
      </c>
      <c r="D10" t="s">
        <v>601</v>
      </c>
      <c r="E10" t="s">
        <v>607</v>
      </c>
      <c r="F10" t="s">
        <v>8</v>
      </c>
      <c r="G10" t="s">
        <v>683</v>
      </c>
      <c r="H10" t="s">
        <v>606</v>
      </c>
      <c r="I10" t="s">
        <v>600</v>
      </c>
    </row>
    <row r="11" spans="1:10" x14ac:dyDescent="0.25">
      <c r="A11" t="s">
        <v>368</v>
      </c>
      <c r="B11" t="s">
        <v>369</v>
      </c>
      <c r="C11" t="s">
        <v>371</v>
      </c>
      <c r="D11" t="s">
        <v>603</v>
      </c>
      <c r="E11" s="7">
        <v>1</v>
      </c>
      <c r="F11" t="s">
        <v>8</v>
      </c>
      <c r="G11" t="s">
        <v>683</v>
      </c>
    </row>
    <row r="12" spans="1:10" x14ac:dyDescent="0.25">
      <c r="A12" t="s">
        <v>912</v>
      </c>
      <c r="B12" t="s">
        <v>908</v>
      </c>
      <c r="C12" t="s">
        <v>561</v>
      </c>
      <c r="D12" t="s">
        <v>602</v>
      </c>
      <c r="E12" s="7">
        <v>0.2</v>
      </c>
      <c r="F12" t="s">
        <v>8</v>
      </c>
      <c r="G12" t="s">
        <v>683</v>
      </c>
      <c r="H12" t="s">
        <v>909</v>
      </c>
      <c r="I12" t="s">
        <v>910</v>
      </c>
      <c r="J12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G21" sqref="G21"/>
    </sheetView>
  </sheetViews>
  <sheetFormatPr defaultRowHeight="15" x14ac:dyDescent="0.25"/>
  <cols>
    <col min="1" max="1" width="27.5703125" customWidth="1"/>
    <col min="2" max="2" width="9.140625" customWidth="1"/>
    <col min="3" max="4" width="8.140625" customWidth="1"/>
    <col min="5" max="5" width="11.140625" customWidth="1"/>
    <col min="6" max="8" width="20.5703125" customWidth="1"/>
    <col min="9" max="9" width="12.140625" customWidth="1"/>
    <col min="10" max="10" width="20.5703125" customWidth="1"/>
    <col min="11" max="11" width="16.85546875" customWidth="1"/>
    <col min="12" max="12" width="48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18</v>
      </c>
    </row>
    <row r="6" spans="1:12" x14ac:dyDescent="0.25">
      <c r="A6" s="1" t="s">
        <v>8</v>
      </c>
      <c r="B6" s="1" t="s">
        <v>13</v>
      </c>
      <c r="C6" s="1" t="s">
        <v>9</v>
      </c>
      <c r="D6" s="1" t="s">
        <v>859</v>
      </c>
      <c r="E6" s="1" t="s">
        <v>858</v>
      </c>
      <c r="F6" s="1" t="s">
        <v>10</v>
      </c>
      <c r="G6" s="1" t="s">
        <v>11</v>
      </c>
      <c r="H6" s="1" t="s">
        <v>12</v>
      </c>
      <c r="I6" s="1" t="s">
        <v>14</v>
      </c>
      <c r="J6" s="1" t="s">
        <v>16</v>
      </c>
      <c r="K6" s="1" t="s">
        <v>15</v>
      </c>
      <c r="L6" s="1" t="s">
        <v>17</v>
      </c>
    </row>
    <row r="7" spans="1:12" x14ac:dyDescent="0.25">
      <c r="A7" t="s">
        <v>499</v>
      </c>
      <c r="B7" t="s">
        <v>842</v>
      </c>
      <c r="C7" t="s">
        <v>281</v>
      </c>
      <c r="D7" s="17" t="s">
        <v>863</v>
      </c>
      <c r="E7" s="17" t="s">
        <v>881</v>
      </c>
      <c r="F7" t="s">
        <v>500</v>
      </c>
      <c r="G7" t="s">
        <v>322</v>
      </c>
      <c r="H7" t="s">
        <v>124</v>
      </c>
      <c r="I7" t="s">
        <v>124</v>
      </c>
      <c r="J7" t="s">
        <v>846</v>
      </c>
      <c r="K7">
        <v>2013</v>
      </c>
      <c r="L7" t="s">
        <v>847</v>
      </c>
    </row>
    <row r="8" spans="1:12" x14ac:dyDescent="0.25">
      <c r="A8" t="s">
        <v>68</v>
      </c>
      <c r="B8" t="s">
        <v>67</v>
      </c>
      <c r="C8" t="s">
        <v>48</v>
      </c>
      <c r="D8" s="17" t="s">
        <v>863</v>
      </c>
      <c r="E8" s="17" t="s">
        <v>870</v>
      </c>
      <c r="F8" t="s">
        <v>121</v>
      </c>
      <c r="G8" t="s">
        <v>122</v>
      </c>
      <c r="H8" t="s">
        <v>72</v>
      </c>
      <c r="I8" t="s">
        <v>124</v>
      </c>
      <c r="J8" t="s">
        <v>72</v>
      </c>
      <c r="K8">
        <v>2012</v>
      </c>
      <c r="L8" t="s">
        <v>123</v>
      </c>
    </row>
    <row r="9" spans="1:12" x14ac:dyDescent="0.25">
      <c r="A9" t="s">
        <v>339</v>
      </c>
      <c r="B9" t="s">
        <v>340</v>
      </c>
      <c r="C9" t="s">
        <v>341</v>
      </c>
      <c r="D9" s="17" t="s">
        <v>861</v>
      </c>
      <c r="E9" s="17" t="s">
        <v>869</v>
      </c>
      <c r="F9" t="s">
        <v>121</v>
      </c>
      <c r="G9" t="s">
        <v>122</v>
      </c>
      <c r="H9" t="s">
        <v>72</v>
      </c>
      <c r="I9" t="s">
        <v>124</v>
      </c>
      <c r="J9" t="s">
        <v>72</v>
      </c>
      <c r="K9">
        <v>2015</v>
      </c>
      <c r="L9" t="s">
        <v>843</v>
      </c>
    </row>
    <row r="10" spans="1:12" x14ac:dyDescent="0.25">
      <c r="A10" t="s">
        <v>342</v>
      </c>
      <c r="B10" t="s">
        <v>343</v>
      </c>
      <c r="C10" t="s">
        <v>344</v>
      </c>
      <c r="D10" s="17" t="s">
        <v>861</v>
      </c>
      <c r="E10" s="17" t="s">
        <v>868</v>
      </c>
      <c r="F10" t="s">
        <v>121</v>
      </c>
      <c r="G10" t="s">
        <v>844</v>
      </c>
      <c r="H10" t="s">
        <v>72</v>
      </c>
      <c r="I10" t="s">
        <v>124</v>
      </c>
      <c r="J10" t="s">
        <v>72</v>
      </c>
      <c r="K10">
        <v>2019</v>
      </c>
      <c r="L10" t="s">
        <v>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TOTALS</vt:lpstr>
      <vt:lpstr>Solar PV</vt:lpstr>
      <vt:lpstr>Solar Data</vt:lpstr>
      <vt:lpstr>Geo-GSHP</vt:lpstr>
      <vt:lpstr>Solar Thermal</vt:lpstr>
      <vt:lpstr>Wind</vt:lpstr>
      <vt:lpstr>Bioenergy</vt:lpstr>
      <vt:lpstr>Purchasing</vt:lpstr>
      <vt:lpstr>Fuel Cell</vt:lpstr>
      <vt:lpstr>Storage</vt:lpstr>
      <vt:lpstr>Vehicles</vt:lpstr>
      <vt:lpstr>2020</vt:lpstr>
      <vt:lpstr>Solar PV MW YR</vt:lpstr>
      <vt:lpstr>Solar PV Design Yr</vt:lpstr>
      <vt:lpstr>'Solar PV'!Print_Area</vt:lpstr>
      <vt:lpstr>'Solar PV Design Yr'!Print_Area</vt:lpstr>
      <vt:lpstr>'Solar PV MW YR'!Print_Area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Mackie, Paul</cp:lastModifiedBy>
  <cp:lastPrinted>2019-11-25T14:07:13Z</cp:lastPrinted>
  <dcterms:created xsi:type="dcterms:W3CDTF">2019-09-06T18:25:57Z</dcterms:created>
  <dcterms:modified xsi:type="dcterms:W3CDTF">2020-09-22T21:12:12Z</dcterms:modified>
</cp:coreProperties>
</file>