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rc006.nrc.na.int\trb-dvd\AAvery\AAvery\ETH\Data\Final And Interim Reports\"/>
    </mc:Choice>
  </mc:AlternateContent>
  <bookViews>
    <workbookView xWindow="0" yWindow="0" windowWidth="15360" windowHeight="9000" tabRatio="500" firstSheet="7" activeTab="9"/>
  </bookViews>
  <sheets>
    <sheet name="Basic Info" sheetId="8" r:id="rId1"/>
    <sheet name="Aggregate Gradation" sheetId="12" r:id="rId2"/>
    <sheet name="Distress Survey Summary" sheetId="2" r:id="rId3"/>
    <sheet name="Distress Survey-Cracks" sheetId="10" r:id="rId4"/>
    <sheet name="Distress Survey-Rutting" sheetId="11" r:id="rId5"/>
    <sheet name="AMPT Modulus SGC" sheetId="24" r:id="rId6"/>
    <sheet name="IDT Modulus SGC" sheetId="20" r:id="rId7"/>
    <sheet name="Mix IDT Modulus 1st Core" sheetId="13" r:id="rId8"/>
    <sheet name="Mix IDT Modulus 2nd Core" sheetId="1" r:id="rId9"/>
    <sheet name="Mix Creep Compliance SGC" sheetId="21" r:id="rId10"/>
    <sheet name="Mix Creep Compliance 1st Core" sheetId="14" r:id="rId11"/>
    <sheet name="Mix Creep Compliance 2nd Core" sheetId="3" r:id="rId12"/>
    <sheet name="Mix IDT 20C SGC" sheetId="22" r:id="rId13"/>
    <sheet name="Mix IDT 20C 1st Core" sheetId="15" r:id="rId14"/>
    <sheet name="Mix IDT 20C 2nd Core" sheetId="5" r:id="rId15"/>
    <sheet name="Mix IDT -10C SGC" sheetId="23" r:id="rId16"/>
    <sheet name="Mix IDT -10C 1st Core" sheetId="16" r:id="rId17"/>
    <sheet name="Mix IDT -10C 2nd Core" sheetId="6" r:id="rId18"/>
    <sheet name="Hamburg SGC" sheetId="25" r:id="rId19"/>
    <sheet name="Hamburg 1st Core" sheetId="19" r:id="rId20"/>
    <sheet name="Hamburg 2nd Core" sheetId="18" r:id="rId21"/>
    <sheet name="Asphalt Binder 1st Core" sheetId="17" r:id="rId22"/>
    <sheet name="Asphalt Binder 2nd Core" sheetId="9" r:id="rId2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25" l="1"/>
  <c r="J22" i="25"/>
  <c r="J21" i="25"/>
  <c r="J18" i="25" l="1"/>
  <c r="J19" i="25"/>
  <c r="J20" i="25"/>
  <c r="J17" i="25"/>
  <c r="J15" i="25" l="1"/>
  <c r="J14" i="25"/>
  <c r="J16" i="25" s="1"/>
  <c r="J12" i="25"/>
  <c r="J11" i="25"/>
  <c r="J9" i="25"/>
  <c r="J8" i="25"/>
  <c r="J13" i="25" l="1"/>
  <c r="J10" i="25"/>
  <c r="J6" i="25"/>
  <c r="J5" i="25"/>
  <c r="J7" i="25" l="1"/>
  <c r="J3" i="25"/>
  <c r="J2" i="25"/>
  <c r="H4" i="25" l="1"/>
  <c r="I4" i="25"/>
  <c r="J4" i="25"/>
  <c r="G4" i="25"/>
  <c r="H16" i="25"/>
  <c r="I16" i="25"/>
  <c r="G16" i="25"/>
  <c r="H13" i="25"/>
  <c r="I13" i="25"/>
  <c r="G13" i="25"/>
  <c r="H10" i="25"/>
  <c r="I10" i="25"/>
  <c r="G10" i="25"/>
  <c r="H7" i="25"/>
  <c r="I7" i="25"/>
  <c r="G7" i="25"/>
  <c r="J49" i="23"/>
  <c r="I49" i="23"/>
  <c r="H49" i="23"/>
  <c r="G49" i="23"/>
  <c r="J45" i="23"/>
  <c r="I45" i="23"/>
  <c r="H45" i="23"/>
  <c r="G45" i="23"/>
  <c r="J41" i="23"/>
  <c r="I41" i="23"/>
  <c r="H41" i="23"/>
  <c r="G41" i="23"/>
  <c r="J37" i="23"/>
  <c r="I37" i="23"/>
  <c r="H37" i="23"/>
  <c r="G37" i="23"/>
  <c r="J33" i="23"/>
  <c r="I33" i="23"/>
  <c r="H33" i="23"/>
  <c r="G33" i="23"/>
  <c r="J29" i="23"/>
  <c r="I29" i="23"/>
  <c r="H29" i="23"/>
  <c r="G29" i="23"/>
  <c r="J25" i="23"/>
  <c r="I25" i="23"/>
  <c r="H25" i="23"/>
  <c r="G25" i="23"/>
  <c r="J21" i="23"/>
  <c r="I21" i="23"/>
  <c r="H21" i="23"/>
  <c r="G21" i="23"/>
  <c r="J17" i="23"/>
  <c r="I17" i="23"/>
  <c r="H17" i="23"/>
  <c r="G17" i="23"/>
  <c r="J13" i="23"/>
  <c r="I13" i="23"/>
  <c r="H13" i="23"/>
  <c r="G13" i="23"/>
  <c r="J9" i="23"/>
  <c r="I9" i="23"/>
  <c r="H9" i="23"/>
  <c r="G9" i="23"/>
  <c r="J5" i="23"/>
  <c r="I5" i="23"/>
  <c r="H5" i="23"/>
  <c r="G5" i="23"/>
  <c r="J49" i="22"/>
  <c r="I49" i="22"/>
  <c r="H49" i="22"/>
  <c r="G49" i="22"/>
  <c r="J45" i="22"/>
  <c r="I45" i="22"/>
  <c r="H45" i="22"/>
  <c r="G45" i="22"/>
  <c r="J41" i="22"/>
  <c r="I41" i="22"/>
  <c r="H41" i="22"/>
  <c r="G41" i="22"/>
  <c r="J37" i="22"/>
  <c r="I37" i="22"/>
  <c r="H37" i="22"/>
  <c r="G37" i="22"/>
  <c r="J33" i="22"/>
  <c r="I33" i="22"/>
  <c r="H33" i="22"/>
  <c r="G33" i="22"/>
  <c r="J29" i="22"/>
  <c r="I29" i="22"/>
  <c r="H29" i="22"/>
  <c r="G29" i="22"/>
  <c r="J25" i="22"/>
  <c r="I25" i="22"/>
  <c r="H25" i="22"/>
  <c r="G25" i="22"/>
  <c r="J21" i="22"/>
  <c r="I21" i="22"/>
  <c r="H21" i="22"/>
  <c r="G21" i="22"/>
  <c r="J17" i="22"/>
  <c r="I17" i="22"/>
  <c r="H17" i="22"/>
  <c r="G17" i="22"/>
  <c r="J13" i="22"/>
  <c r="I13" i="22"/>
  <c r="H13" i="22"/>
  <c r="G13" i="22"/>
  <c r="J9" i="22"/>
  <c r="I9" i="22"/>
  <c r="H9" i="22"/>
  <c r="G9" i="22"/>
  <c r="J5" i="22"/>
  <c r="I5" i="22"/>
  <c r="H5" i="22"/>
  <c r="G5" i="22"/>
  <c r="L49" i="21"/>
  <c r="K49" i="21"/>
  <c r="J49" i="21"/>
  <c r="I49" i="21"/>
  <c r="H49" i="21"/>
  <c r="G49" i="21"/>
  <c r="L45" i="21"/>
  <c r="K45" i="21"/>
  <c r="J45" i="21"/>
  <c r="I45" i="21"/>
  <c r="H45" i="21"/>
  <c r="G45" i="21"/>
  <c r="L41" i="21"/>
  <c r="K41" i="21"/>
  <c r="J41" i="21"/>
  <c r="I41" i="21"/>
  <c r="H41" i="21"/>
  <c r="G41" i="21"/>
  <c r="L37" i="21"/>
  <c r="K37" i="21"/>
  <c r="J37" i="21"/>
  <c r="I37" i="21"/>
  <c r="H37" i="21"/>
  <c r="G37" i="21"/>
  <c r="L33" i="21"/>
  <c r="K33" i="21"/>
  <c r="J33" i="21"/>
  <c r="I33" i="21"/>
  <c r="H33" i="21"/>
  <c r="G33" i="21"/>
  <c r="L29" i="21"/>
  <c r="K29" i="21"/>
  <c r="J29" i="21"/>
  <c r="I29" i="21"/>
  <c r="H29" i="21"/>
  <c r="G29" i="21"/>
  <c r="L25" i="21"/>
  <c r="K25" i="21"/>
  <c r="J25" i="21"/>
  <c r="I25" i="21"/>
  <c r="H25" i="21"/>
  <c r="G25" i="21"/>
  <c r="L21" i="21"/>
  <c r="K21" i="21"/>
  <c r="J21" i="21"/>
  <c r="I21" i="21"/>
  <c r="H21" i="21"/>
  <c r="G21" i="21"/>
  <c r="L17" i="21"/>
  <c r="K17" i="21"/>
  <c r="J17" i="21"/>
  <c r="I17" i="21"/>
  <c r="H17" i="21"/>
  <c r="G17" i="21"/>
  <c r="L13" i="21"/>
  <c r="K13" i="21"/>
  <c r="J13" i="21"/>
  <c r="I13" i="21"/>
  <c r="H13" i="21"/>
  <c r="G13" i="21"/>
  <c r="L9" i="21"/>
  <c r="K9" i="21"/>
  <c r="J9" i="21"/>
  <c r="I9" i="21"/>
  <c r="H9" i="21"/>
  <c r="G9" i="21"/>
  <c r="L5" i="21"/>
  <c r="K5" i="21"/>
  <c r="J5" i="21"/>
  <c r="I5" i="21"/>
  <c r="H5" i="21"/>
  <c r="G5" i="21"/>
  <c r="K25" i="14"/>
  <c r="K29" i="14"/>
  <c r="K33" i="14"/>
  <c r="G37" i="14"/>
  <c r="G33" i="14"/>
  <c r="G29" i="14"/>
  <c r="G25" i="14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AK25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J4" i="19"/>
  <c r="J5" i="19"/>
  <c r="J19" i="19"/>
  <c r="J18" i="19"/>
  <c r="J17" i="19"/>
  <c r="J16" i="19"/>
  <c r="J15" i="19"/>
  <c r="J14" i="19"/>
  <c r="J13" i="19"/>
  <c r="H12" i="19"/>
  <c r="J12" i="19" s="1"/>
  <c r="I12" i="19"/>
  <c r="J11" i="19"/>
  <c r="J10" i="19"/>
  <c r="H9" i="19"/>
  <c r="I9" i="19"/>
  <c r="J9" i="19" s="1"/>
  <c r="J8" i="19"/>
  <c r="J7" i="19"/>
  <c r="H6" i="19"/>
  <c r="J6" i="19" s="1"/>
  <c r="I6" i="19"/>
  <c r="J3" i="19"/>
  <c r="J2" i="19"/>
  <c r="H45" i="18"/>
  <c r="J45" i="18" s="1"/>
  <c r="I45" i="18"/>
  <c r="G45" i="18"/>
  <c r="J44" i="18"/>
  <c r="J43" i="18"/>
  <c r="H42" i="18"/>
  <c r="J42" i="18" s="1"/>
  <c r="I42" i="18"/>
  <c r="G42" i="18"/>
  <c r="J41" i="18"/>
  <c r="J40" i="18"/>
  <c r="H39" i="18"/>
  <c r="I39" i="18"/>
  <c r="J39" i="18" s="1"/>
  <c r="G39" i="18"/>
  <c r="J38" i="18"/>
  <c r="J37" i="18"/>
  <c r="H36" i="18"/>
  <c r="J36" i="18" s="1"/>
  <c r="I36" i="18"/>
  <c r="J35" i="18"/>
  <c r="J34" i="18"/>
  <c r="J33" i="18"/>
  <c r="J32" i="18"/>
  <c r="H31" i="18"/>
  <c r="J31" i="18" s="1"/>
  <c r="I31" i="18"/>
  <c r="J30" i="18"/>
  <c r="J29" i="18"/>
  <c r="J28" i="18"/>
  <c r="J27" i="18"/>
  <c r="H26" i="18"/>
  <c r="I26" i="18"/>
  <c r="J26" i="18" s="1"/>
  <c r="J25" i="18"/>
  <c r="J24" i="18"/>
  <c r="J23" i="18"/>
  <c r="J22" i="18"/>
  <c r="H21" i="18"/>
  <c r="I21" i="18"/>
  <c r="J21" i="18"/>
  <c r="J20" i="18"/>
  <c r="J19" i="18"/>
  <c r="J18" i="18"/>
  <c r="J17" i="18"/>
  <c r="H16" i="18"/>
  <c r="J16" i="18" s="1"/>
  <c r="I16" i="18"/>
  <c r="G16" i="18"/>
  <c r="J15" i="18"/>
  <c r="J14" i="18"/>
  <c r="H13" i="18"/>
  <c r="I13" i="18"/>
  <c r="J13" i="18" s="1"/>
  <c r="G13" i="18"/>
  <c r="J12" i="18"/>
  <c r="J11" i="18"/>
  <c r="H10" i="18"/>
  <c r="J10" i="18" s="1"/>
  <c r="I10" i="18"/>
  <c r="G10" i="18"/>
  <c r="J9" i="18"/>
  <c r="J8" i="18"/>
  <c r="H7" i="18"/>
  <c r="I7" i="18"/>
  <c r="J7" i="18" s="1"/>
  <c r="G7" i="18"/>
  <c r="J6" i="18"/>
  <c r="J5" i="18"/>
  <c r="H4" i="18"/>
  <c r="J4" i="18" s="1"/>
  <c r="I4" i="18"/>
  <c r="G4" i="18"/>
  <c r="J3" i="18"/>
  <c r="J2" i="18"/>
  <c r="G45" i="16"/>
  <c r="H45" i="16"/>
  <c r="G49" i="16"/>
  <c r="H49" i="16"/>
  <c r="N38" i="16"/>
  <c r="N39" i="16"/>
  <c r="N40" i="16"/>
  <c r="G49" i="14"/>
  <c r="G45" i="14"/>
  <c r="G41" i="14"/>
  <c r="G21" i="14"/>
  <c r="G17" i="14"/>
  <c r="G13" i="14"/>
  <c r="N46" i="16"/>
  <c r="N49" i="16" s="1"/>
  <c r="N47" i="16"/>
  <c r="N48" i="16"/>
  <c r="N42" i="16"/>
  <c r="N45" i="16" s="1"/>
  <c r="N43" i="16"/>
  <c r="N44" i="16"/>
  <c r="N41" i="16"/>
  <c r="N34" i="16"/>
  <c r="N35" i="16"/>
  <c r="N36" i="16"/>
  <c r="N37" i="16"/>
  <c r="N30" i="16"/>
  <c r="N31" i="16"/>
  <c r="N32" i="16"/>
  <c r="N33" i="16"/>
  <c r="N26" i="16"/>
  <c r="N27" i="16"/>
  <c r="N29" i="16" s="1"/>
  <c r="N28" i="16"/>
  <c r="N22" i="16"/>
  <c r="N23" i="16"/>
  <c r="N24" i="16"/>
  <c r="N25" i="16"/>
  <c r="N18" i="16"/>
  <c r="N19" i="16"/>
  <c r="N21" i="16" s="1"/>
  <c r="N20" i="16"/>
  <c r="N14" i="16"/>
  <c r="N15" i="16"/>
  <c r="N17" i="16" s="1"/>
  <c r="N16" i="16"/>
  <c r="N10" i="16"/>
  <c r="N12" i="16"/>
  <c r="N11" i="16"/>
  <c r="N6" i="16"/>
  <c r="N9" i="16" s="1"/>
  <c r="N7" i="16"/>
  <c r="N8" i="16"/>
  <c r="N2" i="16"/>
  <c r="N5" i="16" s="1"/>
  <c r="N3" i="16"/>
  <c r="N4" i="16"/>
  <c r="G9" i="14"/>
  <c r="G5" i="14"/>
  <c r="O5" i="17"/>
  <c r="P5" i="17"/>
  <c r="Q5" i="17"/>
  <c r="N46" i="15"/>
  <c r="N47" i="15"/>
  <c r="N49" i="15" s="1"/>
  <c r="N48" i="15"/>
  <c r="N42" i="15"/>
  <c r="N43" i="15"/>
  <c r="N45" i="15" s="1"/>
  <c r="N44" i="15"/>
  <c r="N38" i="15"/>
  <c r="N39" i="15"/>
  <c r="N41" i="15" s="1"/>
  <c r="N40" i="15"/>
  <c r="N37" i="15"/>
  <c r="N33" i="15"/>
  <c r="N29" i="15"/>
  <c r="N25" i="15"/>
  <c r="N18" i="15"/>
  <c r="N19" i="15"/>
  <c r="N21" i="15" s="1"/>
  <c r="N20" i="15"/>
  <c r="N14" i="15"/>
  <c r="N15" i="15"/>
  <c r="N17" i="15" s="1"/>
  <c r="N16" i="15"/>
  <c r="N10" i="15"/>
  <c r="N13" i="15" s="1"/>
  <c r="N11" i="15"/>
  <c r="N12" i="15"/>
  <c r="N6" i="15"/>
  <c r="N9" i="15" s="1"/>
  <c r="N7" i="15"/>
  <c r="N8" i="15"/>
  <c r="N2" i="15"/>
  <c r="N5" i="15" s="1"/>
  <c r="N3" i="15"/>
  <c r="N4" i="15"/>
  <c r="G25" i="15"/>
  <c r="H25" i="15"/>
  <c r="H33" i="13"/>
  <c r="H37" i="13"/>
  <c r="H41" i="13"/>
  <c r="H45" i="13"/>
  <c r="H49" i="13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S5" i="17"/>
  <c r="R5" i="17"/>
  <c r="N5" i="17"/>
  <c r="M5" i="17"/>
  <c r="L5" i="17"/>
  <c r="K5" i="17"/>
  <c r="J5" i="17"/>
  <c r="I5" i="17"/>
  <c r="H5" i="17"/>
  <c r="G5" i="17"/>
  <c r="M49" i="16"/>
  <c r="L49" i="16"/>
  <c r="K49" i="16"/>
  <c r="J49" i="16"/>
  <c r="I49" i="16"/>
  <c r="M45" i="16"/>
  <c r="L45" i="16"/>
  <c r="K45" i="16"/>
  <c r="J45" i="16"/>
  <c r="I45" i="16"/>
  <c r="M41" i="16"/>
  <c r="L41" i="16"/>
  <c r="K41" i="16"/>
  <c r="J41" i="16"/>
  <c r="I41" i="16"/>
  <c r="H41" i="16"/>
  <c r="G41" i="16"/>
  <c r="M37" i="16"/>
  <c r="L37" i="16"/>
  <c r="K37" i="16"/>
  <c r="J37" i="16"/>
  <c r="I37" i="16"/>
  <c r="H37" i="16"/>
  <c r="G37" i="16"/>
  <c r="M33" i="16"/>
  <c r="L33" i="16"/>
  <c r="K33" i="16"/>
  <c r="J33" i="16"/>
  <c r="I33" i="16"/>
  <c r="H33" i="16"/>
  <c r="G33" i="16"/>
  <c r="M29" i="16"/>
  <c r="L29" i="16"/>
  <c r="K29" i="16"/>
  <c r="J29" i="16"/>
  <c r="I29" i="16"/>
  <c r="H29" i="16"/>
  <c r="G29" i="16"/>
  <c r="M25" i="16"/>
  <c r="L25" i="16"/>
  <c r="K25" i="16"/>
  <c r="J25" i="16"/>
  <c r="I25" i="16"/>
  <c r="H25" i="16"/>
  <c r="G25" i="16"/>
  <c r="M21" i="16"/>
  <c r="L21" i="16"/>
  <c r="K21" i="16"/>
  <c r="J21" i="16"/>
  <c r="I21" i="16"/>
  <c r="H21" i="16"/>
  <c r="G21" i="16"/>
  <c r="M17" i="16"/>
  <c r="L17" i="16"/>
  <c r="K17" i="16"/>
  <c r="J17" i="16"/>
  <c r="I17" i="16"/>
  <c r="H17" i="16"/>
  <c r="G17" i="16"/>
  <c r="M13" i="16"/>
  <c r="L13" i="16"/>
  <c r="K13" i="16"/>
  <c r="J13" i="16"/>
  <c r="I13" i="16"/>
  <c r="H13" i="16"/>
  <c r="G13" i="16"/>
  <c r="M9" i="16"/>
  <c r="L9" i="16"/>
  <c r="K9" i="16"/>
  <c r="J9" i="16"/>
  <c r="I9" i="16"/>
  <c r="H9" i="16"/>
  <c r="G9" i="16"/>
  <c r="M5" i="16"/>
  <c r="L5" i="16"/>
  <c r="K5" i="16"/>
  <c r="J5" i="16"/>
  <c r="I5" i="16"/>
  <c r="H5" i="16"/>
  <c r="G5" i="16"/>
  <c r="M49" i="15"/>
  <c r="L49" i="15"/>
  <c r="K49" i="15"/>
  <c r="J49" i="15"/>
  <c r="I49" i="15"/>
  <c r="H49" i="15"/>
  <c r="G49" i="15"/>
  <c r="M45" i="15"/>
  <c r="L45" i="15"/>
  <c r="K45" i="15"/>
  <c r="J45" i="15"/>
  <c r="I45" i="15"/>
  <c r="H45" i="15"/>
  <c r="G45" i="15"/>
  <c r="M41" i="15"/>
  <c r="L41" i="15"/>
  <c r="K41" i="15"/>
  <c r="J41" i="15"/>
  <c r="I41" i="15"/>
  <c r="H41" i="15"/>
  <c r="G41" i="15"/>
  <c r="M37" i="15"/>
  <c r="L37" i="15"/>
  <c r="K37" i="15"/>
  <c r="J37" i="15"/>
  <c r="I37" i="15"/>
  <c r="H37" i="15"/>
  <c r="G37" i="15"/>
  <c r="M33" i="15"/>
  <c r="L33" i="15"/>
  <c r="K33" i="15"/>
  <c r="J33" i="15"/>
  <c r="I33" i="15"/>
  <c r="H33" i="15"/>
  <c r="G33" i="15"/>
  <c r="M29" i="15"/>
  <c r="L29" i="15"/>
  <c r="K29" i="15"/>
  <c r="J29" i="15"/>
  <c r="I29" i="15"/>
  <c r="H29" i="15"/>
  <c r="G29" i="15"/>
  <c r="M25" i="15"/>
  <c r="L25" i="15"/>
  <c r="K25" i="15"/>
  <c r="J25" i="15"/>
  <c r="I25" i="15"/>
  <c r="M21" i="15"/>
  <c r="L21" i="15"/>
  <c r="K21" i="15"/>
  <c r="J21" i="15"/>
  <c r="I21" i="15"/>
  <c r="H21" i="15"/>
  <c r="G21" i="15"/>
  <c r="M17" i="15"/>
  <c r="L17" i="15"/>
  <c r="K17" i="15"/>
  <c r="J17" i="15"/>
  <c r="I17" i="15"/>
  <c r="H17" i="15"/>
  <c r="G17" i="15"/>
  <c r="M13" i="15"/>
  <c r="L13" i="15"/>
  <c r="K13" i="15"/>
  <c r="J13" i="15"/>
  <c r="I13" i="15"/>
  <c r="H13" i="15"/>
  <c r="G13" i="15"/>
  <c r="M9" i="15"/>
  <c r="L9" i="15"/>
  <c r="K9" i="15"/>
  <c r="J9" i="15"/>
  <c r="I9" i="15"/>
  <c r="H9" i="15"/>
  <c r="G9" i="15"/>
  <c r="M5" i="15"/>
  <c r="L5" i="15"/>
  <c r="K5" i="15"/>
  <c r="J5" i="15"/>
  <c r="I5" i="15"/>
  <c r="H5" i="15"/>
  <c r="G5" i="15"/>
  <c r="L49" i="14"/>
  <c r="K49" i="14"/>
  <c r="J49" i="14"/>
  <c r="I49" i="14"/>
  <c r="H49" i="14"/>
  <c r="L45" i="14"/>
  <c r="K45" i="14"/>
  <c r="J45" i="14"/>
  <c r="I45" i="14"/>
  <c r="H45" i="14"/>
  <c r="L41" i="14"/>
  <c r="K41" i="14"/>
  <c r="J41" i="14"/>
  <c r="I41" i="14"/>
  <c r="H41" i="14"/>
  <c r="L37" i="14"/>
  <c r="K37" i="14"/>
  <c r="J37" i="14"/>
  <c r="I37" i="14"/>
  <c r="H37" i="14"/>
  <c r="L33" i="14"/>
  <c r="J33" i="14"/>
  <c r="I33" i="14"/>
  <c r="H33" i="14"/>
  <c r="L29" i="14"/>
  <c r="J29" i="14"/>
  <c r="I29" i="14"/>
  <c r="H29" i="14"/>
  <c r="L25" i="14"/>
  <c r="J25" i="14"/>
  <c r="I25" i="14"/>
  <c r="H25" i="14"/>
  <c r="L21" i="14"/>
  <c r="K21" i="14"/>
  <c r="J21" i="14"/>
  <c r="I21" i="14"/>
  <c r="H21" i="14"/>
  <c r="L17" i="14"/>
  <c r="K17" i="14"/>
  <c r="J17" i="14"/>
  <c r="I17" i="14"/>
  <c r="H17" i="14"/>
  <c r="L13" i="14"/>
  <c r="K13" i="14"/>
  <c r="J13" i="14"/>
  <c r="I13" i="14"/>
  <c r="H13" i="14"/>
  <c r="L9" i="14"/>
  <c r="K9" i="14"/>
  <c r="J9" i="14"/>
  <c r="I9" i="14"/>
  <c r="H9" i="14"/>
  <c r="L5" i="14"/>
  <c r="K5" i="14"/>
  <c r="J5" i="14"/>
  <c r="I5" i="14"/>
  <c r="H5" i="14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G49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G45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G41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G37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G33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N46" i="6"/>
  <c r="N49" i="6" s="1"/>
  <c r="N47" i="6"/>
  <c r="N48" i="6"/>
  <c r="M49" i="6"/>
  <c r="L49" i="6"/>
  <c r="K49" i="6"/>
  <c r="J49" i="6"/>
  <c r="I49" i="6"/>
  <c r="H49" i="6"/>
  <c r="G49" i="6"/>
  <c r="N42" i="6"/>
  <c r="N43" i="6"/>
  <c r="N45" i="6" s="1"/>
  <c r="N44" i="6"/>
  <c r="M45" i="6"/>
  <c r="L45" i="6"/>
  <c r="K45" i="6"/>
  <c r="J45" i="6"/>
  <c r="I45" i="6"/>
  <c r="H45" i="6"/>
  <c r="G45" i="6"/>
  <c r="N38" i="6"/>
  <c r="N41" i="6" s="1"/>
  <c r="N39" i="6"/>
  <c r="N40" i="6"/>
  <c r="M41" i="6"/>
  <c r="L41" i="6"/>
  <c r="K41" i="6"/>
  <c r="J41" i="6"/>
  <c r="I41" i="6"/>
  <c r="H41" i="6"/>
  <c r="G41" i="6"/>
  <c r="N34" i="6"/>
  <c r="N35" i="6"/>
  <c r="N37" i="6" s="1"/>
  <c r="N36" i="6"/>
  <c r="M37" i="6"/>
  <c r="L37" i="6"/>
  <c r="K37" i="6"/>
  <c r="J37" i="6"/>
  <c r="I37" i="6"/>
  <c r="H37" i="6"/>
  <c r="G37" i="6"/>
  <c r="N30" i="6"/>
  <c r="N33" i="6" s="1"/>
  <c r="N31" i="6"/>
  <c r="N32" i="6"/>
  <c r="M33" i="6"/>
  <c r="L33" i="6"/>
  <c r="K33" i="6"/>
  <c r="J33" i="6"/>
  <c r="I33" i="6"/>
  <c r="H33" i="6"/>
  <c r="G33" i="6"/>
  <c r="N26" i="6"/>
  <c r="N27" i="6"/>
  <c r="N28" i="6"/>
  <c r="N29" i="6"/>
  <c r="M29" i="6"/>
  <c r="L29" i="6"/>
  <c r="K29" i="6"/>
  <c r="J29" i="6"/>
  <c r="I29" i="6"/>
  <c r="H29" i="6"/>
  <c r="G29" i="6"/>
  <c r="N22" i="6"/>
  <c r="N25" i="6" s="1"/>
  <c r="N23" i="6"/>
  <c r="N24" i="6"/>
  <c r="M25" i="6"/>
  <c r="L25" i="6"/>
  <c r="K25" i="6"/>
  <c r="J25" i="6"/>
  <c r="I25" i="6"/>
  <c r="H25" i="6"/>
  <c r="G25" i="6"/>
  <c r="N18" i="6"/>
  <c r="N19" i="6"/>
  <c r="N21" i="6" s="1"/>
  <c r="N20" i="6"/>
  <c r="M21" i="6"/>
  <c r="L21" i="6"/>
  <c r="K21" i="6"/>
  <c r="J21" i="6"/>
  <c r="I21" i="6"/>
  <c r="H21" i="6"/>
  <c r="G21" i="6"/>
  <c r="N14" i="6"/>
  <c r="N17" i="6" s="1"/>
  <c r="N15" i="6"/>
  <c r="N16" i="6"/>
  <c r="M17" i="6"/>
  <c r="L17" i="6"/>
  <c r="K17" i="6"/>
  <c r="J17" i="6"/>
  <c r="I17" i="6"/>
  <c r="H17" i="6"/>
  <c r="G17" i="6"/>
  <c r="N10" i="6"/>
  <c r="N11" i="6"/>
  <c r="N12" i="6"/>
  <c r="N13" i="6"/>
  <c r="M13" i="6"/>
  <c r="L13" i="6"/>
  <c r="K13" i="6"/>
  <c r="J13" i="6"/>
  <c r="I13" i="6"/>
  <c r="H13" i="6"/>
  <c r="G13" i="6"/>
  <c r="N6" i="6"/>
  <c r="N9" i="6" s="1"/>
  <c r="N7" i="6"/>
  <c r="N8" i="6"/>
  <c r="M9" i="6"/>
  <c r="L9" i="6"/>
  <c r="K9" i="6"/>
  <c r="J9" i="6"/>
  <c r="I9" i="6"/>
  <c r="H9" i="6"/>
  <c r="G9" i="6"/>
  <c r="N2" i="6"/>
  <c r="N3" i="6"/>
  <c r="N5" i="6" s="1"/>
  <c r="N4" i="6"/>
  <c r="M5" i="6"/>
  <c r="L5" i="6"/>
  <c r="K5" i="6"/>
  <c r="J5" i="6"/>
  <c r="I5" i="6"/>
  <c r="H5" i="6"/>
  <c r="G5" i="6"/>
  <c r="N46" i="5"/>
  <c r="N49" i="5" s="1"/>
  <c r="N47" i="5"/>
  <c r="N48" i="5"/>
  <c r="M49" i="5"/>
  <c r="L49" i="5"/>
  <c r="K49" i="5"/>
  <c r="J49" i="5"/>
  <c r="I49" i="5"/>
  <c r="H49" i="5"/>
  <c r="N42" i="5"/>
  <c r="N45" i="5" s="1"/>
  <c r="N43" i="5"/>
  <c r="N44" i="5"/>
  <c r="M45" i="5"/>
  <c r="L45" i="5"/>
  <c r="K45" i="5"/>
  <c r="J45" i="5"/>
  <c r="I45" i="5"/>
  <c r="H45" i="5"/>
  <c r="N38" i="5"/>
  <c r="N41" i="5" s="1"/>
  <c r="N39" i="5"/>
  <c r="N40" i="5"/>
  <c r="M41" i="5"/>
  <c r="L41" i="5"/>
  <c r="K41" i="5"/>
  <c r="J41" i="5"/>
  <c r="I41" i="5"/>
  <c r="H41" i="5"/>
  <c r="N34" i="5"/>
  <c r="N37" i="5" s="1"/>
  <c r="N35" i="5"/>
  <c r="N36" i="5"/>
  <c r="M37" i="5"/>
  <c r="L37" i="5"/>
  <c r="K37" i="5"/>
  <c r="J37" i="5"/>
  <c r="I37" i="5"/>
  <c r="H37" i="5"/>
  <c r="N30" i="5"/>
  <c r="N33" i="5" s="1"/>
  <c r="N31" i="5"/>
  <c r="N32" i="5"/>
  <c r="M33" i="5"/>
  <c r="L33" i="5"/>
  <c r="K33" i="5"/>
  <c r="J33" i="5"/>
  <c r="I33" i="5"/>
  <c r="H33" i="5"/>
  <c r="N26" i="5"/>
  <c r="N29" i="5" s="1"/>
  <c r="N27" i="5"/>
  <c r="N28" i="5"/>
  <c r="M29" i="5"/>
  <c r="L29" i="5"/>
  <c r="K29" i="5"/>
  <c r="J29" i="5"/>
  <c r="I29" i="5"/>
  <c r="H29" i="5"/>
  <c r="N22" i="5"/>
  <c r="N25" i="5" s="1"/>
  <c r="N23" i="5"/>
  <c r="N24" i="5"/>
  <c r="M25" i="5"/>
  <c r="L25" i="5"/>
  <c r="K25" i="5"/>
  <c r="J25" i="5"/>
  <c r="I25" i="5"/>
  <c r="H25" i="5"/>
  <c r="N18" i="5"/>
  <c r="N21" i="5" s="1"/>
  <c r="N19" i="5"/>
  <c r="N20" i="5"/>
  <c r="M21" i="5"/>
  <c r="L21" i="5"/>
  <c r="K21" i="5"/>
  <c r="J21" i="5"/>
  <c r="I21" i="5"/>
  <c r="H21" i="5"/>
  <c r="N14" i="5"/>
  <c r="N17" i="5" s="1"/>
  <c r="N15" i="5"/>
  <c r="N16" i="5"/>
  <c r="M17" i="5"/>
  <c r="L17" i="5"/>
  <c r="K17" i="5"/>
  <c r="J17" i="5"/>
  <c r="I17" i="5"/>
  <c r="H17" i="5"/>
  <c r="N10" i="5"/>
  <c r="N13" i="5" s="1"/>
  <c r="N11" i="5"/>
  <c r="N12" i="5"/>
  <c r="M13" i="5"/>
  <c r="L13" i="5"/>
  <c r="K13" i="5"/>
  <c r="J13" i="5"/>
  <c r="I13" i="5"/>
  <c r="H13" i="5"/>
  <c r="N6" i="5"/>
  <c r="N9" i="5" s="1"/>
  <c r="N7" i="5"/>
  <c r="N8" i="5"/>
  <c r="M9" i="5"/>
  <c r="L9" i="5"/>
  <c r="K9" i="5"/>
  <c r="J9" i="5"/>
  <c r="I9" i="5"/>
  <c r="H9" i="5"/>
  <c r="N2" i="5"/>
  <c r="N5" i="5" s="1"/>
  <c r="N3" i="5"/>
  <c r="N4" i="5"/>
  <c r="M5" i="5"/>
  <c r="L5" i="5"/>
  <c r="K5" i="5"/>
  <c r="J5" i="5"/>
  <c r="I5" i="5"/>
  <c r="H5" i="5"/>
  <c r="N49" i="9"/>
  <c r="M49" i="9"/>
  <c r="N45" i="9"/>
  <c r="M45" i="9"/>
  <c r="N41" i="9"/>
  <c r="M41" i="9"/>
  <c r="N37" i="9"/>
  <c r="M37" i="9"/>
  <c r="N33" i="9"/>
  <c r="M33" i="9"/>
  <c r="N29" i="9"/>
  <c r="M29" i="9"/>
  <c r="N25" i="9"/>
  <c r="M25" i="9"/>
  <c r="N21" i="9"/>
  <c r="M21" i="9"/>
  <c r="N17" i="9"/>
  <c r="M17" i="9"/>
  <c r="N13" i="9"/>
  <c r="M13" i="9"/>
  <c r="N9" i="9"/>
  <c r="M9" i="9"/>
  <c r="N5" i="9"/>
  <c r="M5" i="9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0" i="11"/>
  <c r="G419" i="11"/>
  <c r="G418" i="11"/>
  <c r="G417" i="11"/>
  <c r="G416" i="11"/>
  <c r="G415" i="11"/>
  <c r="G421" i="11"/>
  <c r="G414" i="11"/>
  <c r="G413" i="11"/>
  <c r="G412" i="11"/>
  <c r="G411" i="11"/>
  <c r="G410" i="11"/>
  <c r="G409" i="11"/>
  <c r="G408" i="11"/>
  <c r="G407" i="11"/>
  <c r="G406" i="11"/>
  <c r="G405" i="11"/>
  <c r="G404" i="11"/>
  <c r="G403" i="11"/>
  <c r="G402" i="11"/>
  <c r="G401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61" i="11"/>
  <c r="G360" i="11"/>
  <c r="G358" i="11"/>
  <c r="G359" i="11"/>
  <c r="G362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4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7" i="11"/>
  <c r="G216" i="11"/>
  <c r="G215" i="11"/>
  <c r="G214" i="11"/>
  <c r="G213" i="11"/>
  <c r="G212" i="11"/>
  <c r="G211" i="11"/>
  <c r="G218" i="11"/>
  <c r="G210" i="11"/>
  <c r="G209" i="11"/>
  <c r="G208" i="11"/>
  <c r="G207" i="11"/>
  <c r="G206" i="11"/>
  <c r="G205" i="11"/>
  <c r="G204" i="11"/>
  <c r="G203" i="11"/>
  <c r="G202" i="11"/>
  <c r="G201" i="11"/>
  <c r="G199" i="11"/>
  <c r="G198" i="11"/>
  <c r="G197" i="11"/>
  <c r="G196" i="11"/>
  <c r="G195" i="11"/>
  <c r="G194" i="11"/>
  <c r="G193" i="11"/>
  <c r="G200" i="11"/>
  <c r="G192" i="11"/>
  <c r="G191" i="11"/>
  <c r="G190" i="11"/>
  <c r="G189" i="11"/>
  <c r="G188" i="11"/>
  <c r="G187" i="11"/>
  <c r="G186" i="11"/>
  <c r="G185" i="11"/>
  <c r="G184" i="11"/>
  <c r="G183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400" i="11"/>
  <c r="G380" i="11"/>
  <c r="G236" i="11"/>
  <c r="G182" i="11"/>
  <c r="G146" i="11"/>
  <c r="G41" i="11"/>
  <c r="G40" i="11"/>
  <c r="G39" i="11"/>
  <c r="G38" i="11"/>
  <c r="G7" i="11"/>
  <c r="G6" i="11"/>
  <c r="G5" i="11"/>
  <c r="G4" i="11"/>
  <c r="G3" i="11"/>
  <c r="G2" i="11"/>
  <c r="K8" i="2"/>
  <c r="K9" i="2"/>
  <c r="K7" i="2"/>
  <c r="K10" i="2"/>
  <c r="K11" i="2"/>
  <c r="K12" i="2"/>
  <c r="K13" i="2"/>
  <c r="K6" i="2"/>
  <c r="K5" i="2"/>
  <c r="K3" i="2"/>
  <c r="K4" i="2"/>
  <c r="K2" i="2"/>
  <c r="S49" i="9"/>
  <c r="S45" i="9"/>
  <c r="S41" i="9"/>
  <c r="S37" i="9"/>
  <c r="S33" i="9"/>
  <c r="S29" i="9"/>
  <c r="S25" i="9"/>
  <c r="S21" i="9"/>
  <c r="S17" i="9"/>
  <c r="S13" i="9"/>
  <c r="S9" i="9"/>
  <c r="S5" i="9"/>
  <c r="R49" i="9"/>
  <c r="Q49" i="9"/>
  <c r="P49" i="9"/>
  <c r="O49" i="9"/>
  <c r="L49" i="9"/>
  <c r="K49" i="9"/>
  <c r="J49" i="9"/>
  <c r="I49" i="9"/>
  <c r="H49" i="9"/>
  <c r="G49" i="9"/>
  <c r="R45" i="9"/>
  <c r="Q45" i="9"/>
  <c r="P45" i="9"/>
  <c r="O45" i="9"/>
  <c r="L45" i="9"/>
  <c r="K45" i="9"/>
  <c r="J45" i="9"/>
  <c r="I45" i="9"/>
  <c r="H45" i="9"/>
  <c r="G45" i="9"/>
  <c r="R41" i="9"/>
  <c r="Q41" i="9"/>
  <c r="P41" i="9"/>
  <c r="O41" i="9"/>
  <c r="L41" i="9"/>
  <c r="K41" i="9"/>
  <c r="J41" i="9"/>
  <c r="I41" i="9"/>
  <c r="H41" i="9"/>
  <c r="G41" i="9"/>
  <c r="R37" i="9"/>
  <c r="Q37" i="9"/>
  <c r="P37" i="9"/>
  <c r="O37" i="9"/>
  <c r="L37" i="9"/>
  <c r="K37" i="9"/>
  <c r="J37" i="9"/>
  <c r="I37" i="9"/>
  <c r="H37" i="9"/>
  <c r="G37" i="9"/>
  <c r="R33" i="9"/>
  <c r="Q33" i="9"/>
  <c r="P33" i="9"/>
  <c r="O33" i="9"/>
  <c r="L33" i="9"/>
  <c r="K33" i="9"/>
  <c r="J33" i="9"/>
  <c r="I33" i="9"/>
  <c r="H33" i="9"/>
  <c r="G33" i="9"/>
  <c r="R29" i="9"/>
  <c r="Q29" i="9"/>
  <c r="P29" i="9"/>
  <c r="O29" i="9"/>
  <c r="L29" i="9"/>
  <c r="K29" i="9"/>
  <c r="J29" i="9"/>
  <c r="I29" i="9"/>
  <c r="H29" i="9"/>
  <c r="G29" i="9"/>
  <c r="R25" i="9"/>
  <c r="Q25" i="9"/>
  <c r="P25" i="9"/>
  <c r="O25" i="9"/>
  <c r="L25" i="9"/>
  <c r="K25" i="9"/>
  <c r="J25" i="9"/>
  <c r="I25" i="9"/>
  <c r="H25" i="9"/>
  <c r="G25" i="9"/>
  <c r="R21" i="9"/>
  <c r="Q21" i="9"/>
  <c r="P21" i="9"/>
  <c r="O21" i="9"/>
  <c r="L21" i="9"/>
  <c r="K21" i="9"/>
  <c r="J21" i="9"/>
  <c r="I21" i="9"/>
  <c r="H21" i="9"/>
  <c r="G21" i="9"/>
  <c r="R17" i="9"/>
  <c r="Q17" i="9"/>
  <c r="P17" i="9"/>
  <c r="O17" i="9"/>
  <c r="L17" i="9"/>
  <c r="K17" i="9"/>
  <c r="J17" i="9"/>
  <c r="I17" i="9"/>
  <c r="H17" i="9"/>
  <c r="G17" i="9"/>
  <c r="R13" i="9"/>
  <c r="Q13" i="9"/>
  <c r="P13" i="9"/>
  <c r="O13" i="9"/>
  <c r="L13" i="9"/>
  <c r="K13" i="9"/>
  <c r="J13" i="9"/>
  <c r="I13" i="9"/>
  <c r="H13" i="9"/>
  <c r="G13" i="9"/>
  <c r="R9" i="9"/>
  <c r="Q9" i="9"/>
  <c r="P9" i="9"/>
  <c r="O9" i="9"/>
  <c r="L9" i="9"/>
  <c r="K9" i="9"/>
  <c r="J9" i="9"/>
  <c r="I9" i="9"/>
  <c r="H9" i="9"/>
  <c r="G9" i="9"/>
  <c r="R5" i="9"/>
  <c r="Q5" i="9"/>
  <c r="P5" i="9"/>
  <c r="O5" i="9"/>
  <c r="L5" i="9"/>
  <c r="K5" i="9"/>
  <c r="J5" i="9"/>
  <c r="I5" i="9"/>
  <c r="H5" i="9"/>
  <c r="G5" i="9"/>
  <c r="G49" i="5"/>
  <c r="G45" i="5"/>
  <c r="G41" i="5"/>
  <c r="G37" i="5"/>
  <c r="G33" i="5"/>
  <c r="G29" i="5"/>
  <c r="G25" i="5"/>
  <c r="G21" i="5"/>
  <c r="G17" i="5"/>
  <c r="G13" i="5"/>
  <c r="G9" i="5"/>
  <c r="G5" i="5"/>
  <c r="L49" i="3"/>
  <c r="K49" i="3"/>
  <c r="J49" i="3"/>
  <c r="I49" i="3"/>
  <c r="H49" i="3"/>
  <c r="G49" i="3"/>
  <c r="L45" i="3"/>
  <c r="K45" i="3"/>
  <c r="J45" i="3"/>
  <c r="I45" i="3"/>
  <c r="H45" i="3"/>
  <c r="G45" i="3"/>
  <c r="L41" i="3"/>
  <c r="K41" i="3"/>
  <c r="J41" i="3"/>
  <c r="I41" i="3"/>
  <c r="H41" i="3"/>
  <c r="G41" i="3"/>
  <c r="L37" i="3"/>
  <c r="K37" i="3"/>
  <c r="J37" i="3"/>
  <c r="I37" i="3"/>
  <c r="H37" i="3"/>
  <c r="G37" i="3"/>
  <c r="L33" i="3"/>
  <c r="K33" i="3"/>
  <c r="J33" i="3"/>
  <c r="I33" i="3"/>
  <c r="H33" i="3"/>
  <c r="G33" i="3"/>
  <c r="L29" i="3"/>
  <c r="K29" i="3"/>
  <c r="J29" i="3"/>
  <c r="I29" i="3"/>
  <c r="H29" i="3"/>
  <c r="G29" i="3"/>
  <c r="L25" i="3"/>
  <c r="K25" i="3"/>
  <c r="J25" i="3"/>
  <c r="I25" i="3"/>
  <c r="H25" i="3"/>
  <c r="G25" i="3"/>
  <c r="L21" i="3"/>
  <c r="K21" i="3"/>
  <c r="J21" i="3"/>
  <c r="I21" i="3"/>
  <c r="H21" i="3"/>
  <c r="G21" i="3"/>
  <c r="L17" i="3"/>
  <c r="K17" i="3"/>
  <c r="J17" i="3"/>
  <c r="I17" i="3"/>
  <c r="H17" i="3"/>
  <c r="G17" i="3"/>
  <c r="L13" i="3"/>
  <c r="K13" i="3"/>
  <c r="J13" i="3"/>
  <c r="I13" i="3"/>
  <c r="H13" i="3"/>
  <c r="G13" i="3"/>
  <c r="L9" i="3"/>
  <c r="K9" i="3"/>
  <c r="J9" i="3"/>
  <c r="I9" i="3"/>
  <c r="H9" i="3"/>
  <c r="G9" i="3"/>
  <c r="L5" i="3"/>
  <c r="K5" i="3"/>
  <c r="J5" i="3"/>
  <c r="I5" i="3"/>
  <c r="H5" i="3"/>
  <c r="G5" i="3"/>
  <c r="AK49" i="1"/>
  <c r="AJ49" i="1"/>
  <c r="AI49" i="1"/>
  <c r="AK45" i="1"/>
  <c r="AJ45" i="1"/>
  <c r="AI45" i="1"/>
  <c r="AK41" i="1"/>
  <c r="AJ41" i="1"/>
  <c r="AI41" i="1"/>
  <c r="AK37" i="1"/>
  <c r="AJ37" i="1"/>
  <c r="AI37" i="1"/>
  <c r="AK33" i="1"/>
  <c r="AJ33" i="1"/>
  <c r="AI33" i="1"/>
  <c r="AK29" i="1"/>
  <c r="AJ29" i="1"/>
  <c r="AI29" i="1"/>
  <c r="AK25" i="1"/>
  <c r="AJ25" i="1"/>
  <c r="AI25" i="1"/>
  <c r="AK21" i="1"/>
  <c r="AJ21" i="1"/>
  <c r="AI21" i="1"/>
  <c r="AK17" i="1"/>
  <c r="AJ17" i="1"/>
  <c r="AI17" i="1"/>
  <c r="AK13" i="1"/>
  <c r="AJ13" i="1"/>
  <c r="AI13" i="1"/>
  <c r="AK9" i="1"/>
  <c r="AJ9" i="1"/>
  <c r="AI9" i="1"/>
  <c r="AK5" i="1"/>
  <c r="AJ5" i="1"/>
  <c r="AI5" i="1"/>
  <c r="AH49" i="1"/>
  <c r="AG49" i="1"/>
  <c r="AF49" i="1"/>
  <c r="AH45" i="1"/>
  <c r="AG45" i="1"/>
  <c r="AF45" i="1"/>
  <c r="AH41" i="1"/>
  <c r="AG41" i="1"/>
  <c r="AF41" i="1"/>
  <c r="AH37" i="1"/>
  <c r="AG37" i="1"/>
  <c r="AF37" i="1"/>
  <c r="AH33" i="1"/>
  <c r="AG33" i="1"/>
  <c r="AF33" i="1"/>
  <c r="AH29" i="1"/>
  <c r="AG29" i="1"/>
  <c r="AF29" i="1"/>
  <c r="AH25" i="1"/>
  <c r="AG25" i="1"/>
  <c r="AF25" i="1"/>
  <c r="AH21" i="1"/>
  <c r="AG21" i="1"/>
  <c r="AF21" i="1"/>
  <c r="AH17" i="1"/>
  <c r="AG17" i="1"/>
  <c r="AF17" i="1"/>
  <c r="AH13" i="1"/>
  <c r="AG13" i="1"/>
  <c r="AF13" i="1"/>
  <c r="AH9" i="1"/>
  <c r="AG9" i="1"/>
  <c r="AF9" i="1"/>
  <c r="AH5" i="1"/>
  <c r="AG5" i="1"/>
  <c r="AF5" i="1"/>
  <c r="AE49" i="1"/>
  <c r="AD49" i="1"/>
  <c r="AC49" i="1"/>
  <c r="AB49" i="1"/>
  <c r="AE45" i="1"/>
  <c r="AD45" i="1"/>
  <c r="AC45" i="1"/>
  <c r="AB45" i="1"/>
  <c r="AE41" i="1"/>
  <c r="AD41" i="1"/>
  <c r="AC41" i="1"/>
  <c r="AB41" i="1"/>
  <c r="AE37" i="1"/>
  <c r="AD37" i="1"/>
  <c r="AC37" i="1"/>
  <c r="AB37" i="1"/>
  <c r="AE33" i="1"/>
  <c r="AD33" i="1"/>
  <c r="AC33" i="1"/>
  <c r="AB33" i="1"/>
  <c r="AE29" i="1"/>
  <c r="AD29" i="1"/>
  <c r="AC29" i="1"/>
  <c r="AB29" i="1"/>
  <c r="AE25" i="1"/>
  <c r="AD25" i="1"/>
  <c r="AC25" i="1"/>
  <c r="AB25" i="1"/>
  <c r="AE21" i="1"/>
  <c r="AD21" i="1"/>
  <c r="AC21" i="1"/>
  <c r="AB21" i="1"/>
  <c r="AE17" i="1"/>
  <c r="AD17" i="1"/>
  <c r="AC17" i="1"/>
  <c r="AB17" i="1"/>
  <c r="AE13" i="1"/>
  <c r="AD13" i="1"/>
  <c r="AC13" i="1"/>
  <c r="AB13" i="1"/>
  <c r="AE9" i="1"/>
  <c r="AD9" i="1"/>
  <c r="AC9" i="1"/>
  <c r="AB9" i="1"/>
  <c r="AE5" i="1"/>
  <c r="AD5" i="1"/>
  <c r="AC5" i="1"/>
  <c r="AB5" i="1"/>
  <c r="AA49" i="1"/>
  <c r="Z49" i="1"/>
  <c r="Y49" i="1"/>
  <c r="AA45" i="1"/>
  <c r="Z45" i="1"/>
  <c r="Y45" i="1"/>
  <c r="AA41" i="1"/>
  <c r="Z41" i="1"/>
  <c r="Y41" i="1"/>
  <c r="AA37" i="1"/>
  <c r="Z37" i="1"/>
  <c r="Y37" i="1"/>
  <c r="AA33" i="1"/>
  <c r="Z33" i="1"/>
  <c r="Y33" i="1"/>
  <c r="AA29" i="1"/>
  <c r="Z29" i="1"/>
  <c r="Y29" i="1"/>
  <c r="AA25" i="1"/>
  <c r="Z25" i="1"/>
  <c r="Y25" i="1"/>
  <c r="AA21" i="1"/>
  <c r="Z21" i="1"/>
  <c r="Y21" i="1"/>
  <c r="AA17" i="1"/>
  <c r="Z17" i="1"/>
  <c r="Y17" i="1"/>
  <c r="AA13" i="1"/>
  <c r="Z13" i="1"/>
  <c r="Y13" i="1"/>
  <c r="AA9" i="1"/>
  <c r="Z9" i="1"/>
  <c r="Y9" i="1"/>
  <c r="AA5" i="1"/>
  <c r="Z5" i="1"/>
  <c r="Y5" i="1"/>
  <c r="X49" i="1"/>
  <c r="W49" i="1"/>
  <c r="V49" i="1"/>
  <c r="X45" i="1"/>
  <c r="W45" i="1"/>
  <c r="V45" i="1"/>
  <c r="X41" i="1"/>
  <c r="W41" i="1"/>
  <c r="V41" i="1"/>
  <c r="X37" i="1"/>
  <c r="W37" i="1"/>
  <c r="V37" i="1"/>
  <c r="X33" i="1"/>
  <c r="W33" i="1"/>
  <c r="V33" i="1"/>
  <c r="X29" i="1"/>
  <c r="W29" i="1"/>
  <c r="V29" i="1"/>
  <c r="X25" i="1"/>
  <c r="W25" i="1"/>
  <c r="V25" i="1"/>
  <c r="X21" i="1"/>
  <c r="W21" i="1"/>
  <c r="V21" i="1"/>
  <c r="X17" i="1"/>
  <c r="W17" i="1"/>
  <c r="V17" i="1"/>
  <c r="X13" i="1"/>
  <c r="W13" i="1"/>
  <c r="V13" i="1"/>
  <c r="X9" i="1"/>
  <c r="W9" i="1"/>
  <c r="V9" i="1"/>
  <c r="X5" i="1"/>
  <c r="W5" i="1"/>
  <c r="V5" i="1"/>
  <c r="U49" i="1"/>
  <c r="T49" i="1"/>
  <c r="S49" i="1"/>
  <c r="R49" i="1"/>
  <c r="U45" i="1"/>
  <c r="T45" i="1"/>
  <c r="S45" i="1"/>
  <c r="R45" i="1"/>
  <c r="U41" i="1"/>
  <c r="T41" i="1"/>
  <c r="S41" i="1"/>
  <c r="R41" i="1"/>
  <c r="U37" i="1"/>
  <c r="T37" i="1"/>
  <c r="S37" i="1"/>
  <c r="R37" i="1"/>
  <c r="U33" i="1"/>
  <c r="T33" i="1"/>
  <c r="S33" i="1"/>
  <c r="R33" i="1"/>
  <c r="U29" i="1"/>
  <c r="T29" i="1"/>
  <c r="S29" i="1"/>
  <c r="R29" i="1"/>
  <c r="U25" i="1"/>
  <c r="T25" i="1"/>
  <c r="S25" i="1"/>
  <c r="R25" i="1"/>
  <c r="U21" i="1"/>
  <c r="T21" i="1"/>
  <c r="S21" i="1"/>
  <c r="R21" i="1"/>
  <c r="U17" i="1"/>
  <c r="T17" i="1"/>
  <c r="S17" i="1"/>
  <c r="R17" i="1"/>
  <c r="U13" i="1"/>
  <c r="T13" i="1"/>
  <c r="S13" i="1"/>
  <c r="R13" i="1"/>
  <c r="U9" i="1"/>
  <c r="T9" i="1"/>
  <c r="S9" i="1"/>
  <c r="R9" i="1"/>
  <c r="U5" i="1"/>
  <c r="T5" i="1"/>
  <c r="S5" i="1"/>
  <c r="R5" i="1"/>
  <c r="Q49" i="1"/>
  <c r="P49" i="1"/>
  <c r="O49" i="1"/>
  <c r="Q45" i="1"/>
  <c r="P45" i="1"/>
  <c r="O45" i="1"/>
  <c r="Q41" i="1"/>
  <c r="P41" i="1"/>
  <c r="O41" i="1"/>
  <c r="Q37" i="1"/>
  <c r="P37" i="1"/>
  <c r="O37" i="1"/>
  <c r="Q33" i="1"/>
  <c r="P33" i="1"/>
  <c r="O33" i="1"/>
  <c r="Q29" i="1"/>
  <c r="P29" i="1"/>
  <c r="O29" i="1"/>
  <c r="Q25" i="1"/>
  <c r="P25" i="1"/>
  <c r="O25" i="1"/>
  <c r="Q21" i="1"/>
  <c r="P21" i="1"/>
  <c r="O21" i="1"/>
  <c r="Q17" i="1"/>
  <c r="P17" i="1"/>
  <c r="O17" i="1"/>
  <c r="Q13" i="1"/>
  <c r="P13" i="1"/>
  <c r="O13" i="1"/>
  <c r="Q9" i="1"/>
  <c r="P9" i="1"/>
  <c r="O9" i="1"/>
  <c r="Q5" i="1"/>
  <c r="P5" i="1"/>
  <c r="O5" i="1"/>
  <c r="N49" i="1"/>
  <c r="M49" i="1"/>
  <c r="L49" i="1"/>
  <c r="N45" i="1"/>
  <c r="M45" i="1"/>
  <c r="L45" i="1"/>
  <c r="N41" i="1"/>
  <c r="M41" i="1"/>
  <c r="L41" i="1"/>
  <c r="N37" i="1"/>
  <c r="M37" i="1"/>
  <c r="L37" i="1"/>
  <c r="N33" i="1"/>
  <c r="M33" i="1"/>
  <c r="L33" i="1"/>
  <c r="N29" i="1"/>
  <c r="M29" i="1"/>
  <c r="L29" i="1"/>
  <c r="N25" i="1"/>
  <c r="M25" i="1"/>
  <c r="L25" i="1"/>
  <c r="N21" i="1"/>
  <c r="M21" i="1"/>
  <c r="L21" i="1"/>
  <c r="N17" i="1"/>
  <c r="M17" i="1"/>
  <c r="L17" i="1"/>
  <c r="N13" i="1"/>
  <c r="M13" i="1"/>
  <c r="L13" i="1"/>
  <c r="N9" i="1"/>
  <c r="M9" i="1"/>
  <c r="L9" i="1"/>
  <c r="N5" i="1"/>
  <c r="M5" i="1"/>
  <c r="L5" i="1"/>
  <c r="K49" i="1"/>
  <c r="J49" i="1"/>
  <c r="I49" i="1"/>
  <c r="H49" i="1"/>
  <c r="K45" i="1"/>
  <c r="J45" i="1"/>
  <c r="I45" i="1"/>
  <c r="H45" i="1"/>
  <c r="K41" i="1"/>
  <c r="J41" i="1"/>
  <c r="I41" i="1"/>
  <c r="H41" i="1"/>
  <c r="K37" i="1"/>
  <c r="J37" i="1"/>
  <c r="I37" i="1"/>
  <c r="H37" i="1"/>
  <c r="K33" i="1"/>
  <c r="J33" i="1"/>
  <c r="I33" i="1"/>
  <c r="H33" i="1"/>
  <c r="K29" i="1"/>
  <c r="J29" i="1"/>
  <c r="I29" i="1"/>
  <c r="H29" i="1"/>
  <c r="K25" i="1"/>
  <c r="J25" i="1"/>
  <c r="I25" i="1"/>
  <c r="H25" i="1"/>
  <c r="K21" i="1"/>
  <c r="J21" i="1"/>
  <c r="I21" i="1"/>
  <c r="H21" i="1"/>
  <c r="K17" i="1"/>
  <c r="J17" i="1"/>
  <c r="I17" i="1"/>
  <c r="H17" i="1"/>
  <c r="K13" i="1"/>
  <c r="J13" i="1"/>
  <c r="I13" i="1"/>
  <c r="H13" i="1"/>
  <c r="K9" i="1"/>
  <c r="J9" i="1"/>
  <c r="I9" i="1"/>
  <c r="H9" i="1"/>
  <c r="K5" i="1"/>
  <c r="J5" i="1"/>
  <c r="I5" i="1"/>
  <c r="H5" i="1"/>
  <c r="G49" i="1"/>
  <c r="G45" i="1"/>
  <c r="G41" i="1"/>
  <c r="G37" i="1"/>
  <c r="G33" i="1"/>
  <c r="G29" i="1"/>
  <c r="G25" i="1"/>
  <c r="G21" i="1"/>
  <c r="G17" i="1"/>
  <c r="G13" i="1"/>
  <c r="G9" i="1"/>
  <c r="G5" i="1"/>
  <c r="N13" i="16" l="1"/>
</calcChain>
</file>

<file path=xl/sharedStrings.xml><?xml version="1.0" encoding="utf-8"?>
<sst xmlns="http://schemas.openxmlformats.org/spreadsheetml/2006/main" count="9761" uniqueCount="403">
  <si>
    <t>Average</t>
    <phoneticPr fontId="1" type="noConversion"/>
  </si>
  <si>
    <t>F3</t>
    <phoneticPr fontId="1" type="noConversion"/>
  </si>
  <si>
    <t>m2</t>
    <phoneticPr fontId="1" type="noConversion"/>
  </si>
  <si>
    <t>t3</t>
    <phoneticPr fontId="1" type="noConversion"/>
  </si>
  <si>
    <t>f1</t>
    <phoneticPr fontId="1" type="noConversion"/>
  </si>
  <si>
    <t>F3</t>
    <phoneticPr fontId="1" type="noConversion"/>
  </si>
  <si>
    <t>M3</t>
    <phoneticPr fontId="1" type="noConversion"/>
  </si>
  <si>
    <t>T1</t>
    <phoneticPr fontId="1" type="noConversion"/>
  </si>
  <si>
    <t>Average</t>
    <phoneticPr fontId="1" type="noConversion"/>
  </si>
  <si>
    <t>F3</t>
    <phoneticPr fontId="1" type="noConversion"/>
  </si>
  <si>
    <t>m2</t>
    <phoneticPr fontId="1" type="noConversion"/>
  </si>
  <si>
    <t>t3</t>
    <phoneticPr fontId="1" type="noConversion"/>
  </si>
  <si>
    <t>Average</t>
    <phoneticPr fontId="1" type="noConversion"/>
  </si>
  <si>
    <t>Average</t>
    <phoneticPr fontId="1" type="noConversion"/>
  </si>
  <si>
    <t>Average</t>
    <phoneticPr fontId="1" type="noConversion"/>
  </si>
  <si>
    <t>F3</t>
    <phoneticPr fontId="1" type="noConversion"/>
  </si>
  <si>
    <t>M3</t>
    <phoneticPr fontId="1" type="noConversion"/>
  </si>
  <si>
    <t>T3</t>
    <phoneticPr fontId="1" type="noConversion"/>
  </si>
  <si>
    <t>Average</t>
    <phoneticPr fontId="1" type="noConversion"/>
  </si>
  <si>
    <t>Average</t>
    <phoneticPr fontId="1" type="noConversion"/>
  </si>
  <si>
    <t>m5</t>
    <phoneticPr fontId="1" type="noConversion"/>
  </si>
  <si>
    <t>t1</t>
    <phoneticPr fontId="1" type="noConversion"/>
  </si>
  <si>
    <t>Average</t>
    <phoneticPr fontId="1" type="noConversion"/>
  </si>
  <si>
    <t>F1</t>
    <phoneticPr fontId="1" type="noConversion"/>
  </si>
  <si>
    <t>M5</t>
    <phoneticPr fontId="1" type="noConversion"/>
  </si>
  <si>
    <t>Average</t>
    <phoneticPr fontId="1" type="noConversion"/>
  </si>
  <si>
    <t>M3</t>
    <phoneticPr fontId="1" type="noConversion"/>
  </si>
  <si>
    <t>T2</t>
    <phoneticPr fontId="1" type="noConversion"/>
  </si>
  <si>
    <t>M1</t>
    <phoneticPr fontId="1" type="noConversion"/>
  </si>
  <si>
    <t>T1</t>
    <phoneticPr fontId="1" type="noConversion"/>
  </si>
  <si>
    <t>F2</t>
    <phoneticPr fontId="1" type="noConversion"/>
  </si>
  <si>
    <t>M2</t>
    <phoneticPr fontId="1" type="noConversion"/>
  </si>
  <si>
    <t>MD 925</t>
  </si>
  <si>
    <t>MO Hall St.</t>
  </si>
  <si>
    <t>MO Rte. CC</t>
  </si>
  <si>
    <t>MN TH 169</t>
  </si>
  <si>
    <t>OH SR 541</t>
  </si>
  <si>
    <t>PA SR 2012</t>
  </si>
  <si>
    <t>VA I-66</t>
  </si>
  <si>
    <t>IL 147</t>
  </si>
  <si>
    <t>PA SR 2006</t>
  </si>
  <si>
    <t>WF</t>
  </si>
  <si>
    <t>WNF</t>
  </si>
  <si>
    <t>DF</t>
  </si>
  <si>
    <t>DNF</t>
  </si>
  <si>
    <t>HMA</t>
  </si>
  <si>
    <t>Climate Zone</t>
  </si>
  <si>
    <t>Project Type</t>
  </si>
  <si>
    <t>Mix Type</t>
  </si>
  <si>
    <t>Mix Specific Type</t>
  </si>
  <si>
    <t>Specimen ID</t>
  </si>
  <si>
    <t>Project</t>
  </si>
  <si>
    <t>In-service</t>
  </si>
  <si>
    <t>Wax</t>
  </si>
  <si>
    <t>Sasobit</t>
  </si>
  <si>
    <t>Chemical</t>
  </si>
  <si>
    <t>Evotherm</t>
  </si>
  <si>
    <t>Water-based</t>
  </si>
  <si>
    <t>Astec DBG</t>
  </si>
  <si>
    <t>LEA</t>
  </si>
  <si>
    <t>Advera</t>
  </si>
  <si>
    <t>Gencor</t>
  </si>
  <si>
    <t>TN SR125</t>
  </si>
  <si>
    <t>IA US 34</t>
  </si>
  <si>
    <t>TN 125</t>
  </si>
  <si>
    <t>LA US61</t>
  </si>
  <si>
    <t>MT I-15</t>
  </si>
  <si>
    <t>TX FM973</t>
  </si>
  <si>
    <t>New</t>
  </si>
  <si>
    <t>Foaming</t>
  </si>
  <si>
    <t>M2</t>
  </si>
  <si>
    <t>T1</t>
  </si>
  <si>
    <t>T2</t>
  </si>
  <si>
    <t>F3</t>
  </si>
  <si>
    <t>M3</t>
  </si>
  <si>
    <t>T3</t>
  </si>
  <si>
    <t>M5</t>
  </si>
  <si>
    <t>M6</t>
  </si>
  <si>
    <t xml:space="preserve"> </t>
  </si>
  <si>
    <t>m4</t>
  </si>
  <si>
    <t>F1</t>
  </si>
  <si>
    <t>F2</t>
  </si>
  <si>
    <t>M4</t>
  </si>
  <si>
    <t>M1</t>
  </si>
  <si>
    <t>Average</t>
  </si>
  <si>
    <t>Mix</t>
  </si>
  <si>
    <t>AADT</t>
  </si>
  <si>
    <t>Construction Date</t>
  </si>
  <si>
    <t>Aggregate Type</t>
  </si>
  <si>
    <t>Base Binder High PG</t>
  </si>
  <si>
    <t>Base Binder Low PG</t>
  </si>
  <si>
    <t>Anti-stripping rate</t>
  </si>
  <si>
    <t>NA</t>
  </si>
  <si>
    <t>Sampling Date</t>
  </si>
  <si>
    <t>Gmm</t>
  </si>
  <si>
    <t>Pavement Structure</t>
  </si>
  <si>
    <t>None</t>
  </si>
  <si>
    <t>July, 2010</t>
  </si>
  <si>
    <t>Sep., 2005</t>
  </si>
  <si>
    <t>May, 2006</t>
  </si>
  <si>
    <t>Sep., 2006</t>
  </si>
  <si>
    <t>May-June, 2009</t>
  </si>
  <si>
    <t>June, 2010</t>
  </si>
  <si>
    <t>May, 2009</t>
  </si>
  <si>
    <t>Evotherm ET</t>
  </si>
  <si>
    <t>Asphamin</t>
  </si>
  <si>
    <t>Evotherm DAT</t>
  </si>
  <si>
    <t>Evotherm 3G</t>
  </si>
  <si>
    <t>7/16-18/2012</t>
  </si>
  <si>
    <t>320-350</t>
  </si>
  <si>
    <t>Hydrated Lime</t>
  </si>
  <si>
    <t>330-340</t>
  </si>
  <si>
    <t>265-280</t>
  </si>
  <si>
    <t>265-281</t>
  </si>
  <si>
    <t>Limestone, Quartzite &amp; Sand</t>
  </si>
  <si>
    <t>290-320</t>
  </si>
  <si>
    <t>Gravel &amp; Sand</t>
  </si>
  <si>
    <t>10/24-31/2011</t>
  </si>
  <si>
    <t>5/16-6/6,2012</t>
  </si>
  <si>
    <t>Granite &amp; Limestone</t>
  </si>
  <si>
    <t>ADT 34138</t>
  </si>
  <si>
    <t>315-320</t>
  </si>
  <si>
    <t>283-300</t>
  </si>
  <si>
    <t>283-301</t>
  </si>
  <si>
    <t>283-302</t>
  </si>
  <si>
    <t>Siliceous</t>
  </si>
  <si>
    <t>9/15-17/2011</t>
  </si>
  <si>
    <t>RAP Content %</t>
  </si>
  <si>
    <t>2.5in overlay + 7in existing HMA + 16.2in base (non-stabilized) + infinite subgrade</t>
  </si>
  <si>
    <t>1.25in overlay + 8in bituminous base + 6in min. aggregate base + infinite subgrade</t>
  </si>
  <si>
    <t xml:space="preserve">2in overlay + 8in existing HMA + 8in PCC + 6in cement-treated soil subgrade </t>
  </si>
  <si>
    <t>1.5in overlay + 5in existing HMA + 7in PCC + subgrade</t>
  </si>
  <si>
    <t>1.5in overlay + 3in existing HMA  + 9in PCC + subgrade</t>
  </si>
  <si>
    <t>310-340</t>
  </si>
  <si>
    <t>249-290</t>
  </si>
  <si>
    <t>249-291</t>
  </si>
  <si>
    <t>2in overlay + 8in existing HMA + 10in base + 141.1in subgrade (lean clay)</t>
  </si>
  <si>
    <t>Gravel,  Limestone, Dolomite</t>
  </si>
  <si>
    <t>Failure Strain, 20C</t>
  </si>
  <si>
    <t>High PG</t>
  </si>
  <si>
    <t>Low PG</t>
  </si>
  <si>
    <t>Failure Strain, 5C</t>
  </si>
  <si>
    <t>Sampling Date/1st Round Survey</t>
  </si>
  <si>
    <t>2nd Round Survey</t>
  </si>
  <si>
    <t>2/11-12/2015</t>
  </si>
  <si>
    <t>1st Round Transverse</t>
  </si>
  <si>
    <t>1st Round Wheel-path Long</t>
  </si>
  <si>
    <t>2nd Round Transverse</t>
  </si>
  <si>
    <t>2nd Round Wheel-path Long</t>
  </si>
  <si>
    <t>-</t>
  </si>
  <si>
    <t>1st Age Year</t>
  </si>
  <si>
    <t>2nd Age Year</t>
  </si>
  <si>
    <t>Max Stress, Pa, 20C</t>
  </si>
  <si>
    <t>Fracture Energy, Pa 20C</t>
  </si>
  <si>
    <t>Max Stress, Pa, 5C</t>
  </si>
  <si>
    <t>Fracture Energy, Pa 5C</t>
  </si>
  <si>
    <t>MSCR-Jnr0.1</t>
  </si>
  <si>
    <t>MSCR-Jnr3.2</t>
  </si>
  <si>
    <t>MSCR-Jnrdiff</t>
  </si>
  <si>
    <t>MSCR-R0.1</t>
  </si>
  <si>
    <t>Rut Depth</t>
  </si>
  <si>
    <t>Sections</t>
  </si>
  <si>
    <t>1st Round Transverse Crack Length, ft/200ft</t>
  </si>
  <si>
    <t>1st Round Wheel-Path Longitudinal Crack Length, ft/200ft</t>
  </si>
  <si>
    <t>Sec 1 (F)</t>
  </si>
  <si>
    <t>Sec 2 (M)</t>
  </si>
  <si>
    <t>Sec 3 (TH)</t>
  </si>
  <si>
    <t>2nd Round Transverse Crack Length, ft/200ft</t>
  </si>
  <si>
    <t>2nd Round Wheel-Path Longitudinal Crack Length, ft/200ft</t>
  </si>
  <si>
    <t>Station</t>
  </si>
  <si>
    <t>Inside Wheel-path, in.</t>
  </si>
  <si>
    <t>Outside Wheel-path, in.</t>
  </si>
  <si>
    <t>0+00</t>
  </si>
  <si>
    <t>0+50</t>
  </si>
  <si>
    <t>1+100</t>
  </si>
  <si>
    <t>1+00</t>
  </si>
  <si>
    <t>1+50</t>
  </si>
  <si>
    <t>2+00</t>
  </si>
  <si>
    <t>Begin</t>
  </si>
  <si>
    <t>End</t>
  </si>
  <si>
    <t>A0+00</t>
  </si>
  <si>
    <t>S0+00</t>
  </si>
  <si>
    <t>E0+00</t>
  </si>
  <si>
    <t>MP14.00</t>
  </si>
  <si>
    <t>MP14.04</t>
  </si>
  <si>
    <t>MP14.13</t>
  </si>
  <si>
    <t>MP14.23</t>
  </si>
  <si>
    <t>MP14.09</t>
  </si>
  <si>
    <t>MP14.19</t>
  </si>
  <si>
    <t>MP9.00</t>
  </si>
  <si>
    <t>MP8.85</t>
  </si>
  <si>
    <t>MP8.76</t>
  </si>
  <si>
    <t>MP8.96</t>
  </si>
  <si>
    <t>MP8.81</t>
  </si>
  <si>
    <t>MP8.72</t>
  </si>
  <si>
    <t>MP4.51</t>
  </si>
  <si>
    <t>MP4.73</t>
  </si>
  <si>
    <t>MP4.96</t>
  </si>
  <si>
    <t>MP4.55</t>
  </si>
  <si>
    <t>MP4.77</t>
  </si>
  <si>
    <t>MP5.00</t>
  </si>
  <si>
    <t>MP0.77</t>
  </si>
  <si>
    <t>MP0.87</t>
  </si>
  <si>
    <t>MP0.96</t>
  </si>
  <si>
    <t>MP1.00</t>
  </si>
  <si>
    <t>MP0.91</t>
  </si>
  <si>
    <t>MP0.81</t>
  </si>
  <si>
    <t>Sec 1</t>
  </si>
  <si>
    <t>Sec 2</t>
  </si>
  <si>
    <t>Sec 3</t>
  </si>
  <si>
    <t>Sec 4</t>
  </si>
  <si>
    <t>0+60</t>
  </si>
  <si>
    <t>1+20</t>
  </si>
  <si>
    <t>1+80</t>
  </si>
  <si>
    <t>2+40</t>
  </si>
  <si>
    <t>3+00</t>
  </si>
  <si>
    <t>3+33</t>
  </si>
  <si>
    <t>0+55</t>
  </si>
  <si>
    <t>1+10</t>
  </si>
  <si>
    <t>1+60</t>
  </si>
  <si>
    <t>2+20</t>
  </si>
  <si>
    <t>0+85</t>
  </si>
  <si>
    <t>1+67</t>
  </si>
  <si>
    <t>2+50</t>
  </si>
  <si>
    <t>Aging up to 1st Survey, Year</t>
  </si>
  <si>
    <t>2nd Round Survey Date</t>
  </si>
  <si>
    <t>Sampling Date/1st Round Survey Date</t>
  </si>
  <si>
    <t>Section ID</t>
  </si>
  <si>
    <t>Averaged 1st Round Transverse Crack Length, ft/200ft</t>
  </si>
  <si>
    <t>Averaged 2nd Round Transverse Crack Length, ft/200ft</t>
  </si>
  <si>
    <t>Aging up to 2nd Survey, Year</t>
  </si>
  <si>
    <t>0+01</t>
  </si>
  <si>
    <t>0+00 NB/0+60 WB</t>
  </si>
  <si>
    <t>0+60 WB/2+20 WB</t>
  </si>
  <si>
    <t>0+00 WB/1+67 EB</t>
  </si>
  <si>
    <t>1+67 WB/3+33 EB</t>
  </si>
  <si>
    <t>3+33 WB</t>
  </si>
  <si>
    <t>0+00 WB</t>
  </si>
  <si>
    <t>0+00 EB</t>
  </si>
  <si>
    <t>3+33 EB</t>
  </si>
  <si>
    <r>
      <t xml:space="preserve">Production temperature </t>
    </r>
    <r>
      <rPr>
        <sz val="10"/>
        <rFont val="Times New Roman"/>
        <family val="1"/>
      </rPr>
      <t>°</t>
    </r>
    <r>
      <rPr>
        <sz val="10"/>
        <rFont val="Calibri"/>
        <family val="2"/>
        <scheme val="minor"/>
      </rPr>
      <t>F</t>
    </r>
  </si>
  <si>
    <t>ARR-MAZ</t>
  </si>
  <si>
    <t>Fracture Energy, kPa</t>
  </si>
  <si>
    <t>Air Void, %</t>
  </si>
  <si>
    <t>Thickness, mm</t>
  </si>
  <si>
    <t>Fracture Work to zero, Nmm</t>
  </si>
  <si>
    <t>IDT strength, kPa</t>
  </si>
  <si>
    <t>Vertical Failure Deformation, mm</t>
  </si>
  <si>
    <t>Fracture Work Density, kPa</t>
  </si>
  <si>
    <t>Horizontal Failure Strain stress=max</t>
  </si>
  <si>
    <t>m1</t>
  </si>
  <si>
    <t>t3</t>
  </si>
  <si>
    <t>m3</t>
  </si>
  <si>
    <t>f2</t>
  </si>
  <si>
    <t>m6</t>
  </si>
  <si>
    <t>Horizontal Failure Strain</t>
  </si>
  <si>
    <t>Fracture Work, Nmm</t>
  </si>
  <si>
    <t>Average, in.</t>
  </si>
  <si>
    <t>NMAS, in</t>
  </si>
  <si>
    <t>Asphalt Content, %</t>
  </si>
  <si>
    <t>Anti-stripping Type</t>
  </si>
  <si>
    <t>-20C, 1s (1/Pa)</t>
  </si>
  <si>
    <t>20C, 10s (1/Pa)</t>
  </si>
  <si>
    <t>30C, 100s (1/Pa)</t>
  </si>
  <si>
    <t>-10C, 100s (1/Pa)</t>
  </si>
  <si>
    <t>20C, 100s (1/Pa)</t>
  </si>
  <si>
    <t>Sieve Size 19mm</t>
  </si>
  <si>
    <t>Sieve Size 12.5mm</t>
  </si>
  <si>
    <t>Sieve Size 9.5 mm</t>
  </si>
  <si>
    <t>Sieve Size 4.75mm</t>
  </si>
  <si>
    <t>Sieve Size 2.36mm</t>
  </si>
  <si>
    <t>Sieve Size 1.18mm</t>
  </si>
  <si>
    <t>Sieve Size 0.6mm</t>
  </si>
  <si>
    <t>Sieve Size 0.3mm</t>
  </si>
  <si>
    <t>Sieve Size 0.15mm</t>
  </si>
  <si>
    <t>Sieve Size 0.075mm</t>
  </si>
  <si>
    <t>JMF</t>
  </si>
  <si>
    <t>-20C, 20Hz, Mpa</t>
  </si>
  <si>
    <t>-20C, 10Hz, Mpa</t>
  </si>
  <si>
    <t>30C, 0.1Hz, Mpa</t>
  </si>
  <si>
    <t>30C, 1Hz, MPa</t>
  </si>
  <si>
    <t>30C, 5Hz, Mpa</t>
  </si>
  <si>
    <t>30C, 10Hz, Mpa</t>
  </si>
  <si>
    <t>30C, 20Hz, Mpa</t>
  </si>
  <si>
    <t>20C, 0.1Hz, Mpa</t>
  </si>
  <si>
    <t>20C, 1Hz, Mpa</t>
  </si>
  <si>
    <t>20C, 5Hz, Mpa</t>
  </si>
  <si>
    <t>20C, 10Hz, Mpa</t>
  </si>
  <si>
    <t>20C, 20Hz, Mpa</t>
  </si>
  <si>
    <t>10C, 0.1Hz, Mpa</t>
  </si>
  <si>
    <t>10C, 1Hz, Mpa</t>
  </si>
  <si>
    <t>10C, 5Hz, Mpa</t>
  </si>
  <si>
    <t>10C, 10Hz, Mpa</t>
  </si>
  <si>
    <t>10C, 20Hz, Mpa</t>
  </si>
  <si>
    <t>0C, 0.1Hz, Mpa</t>
  </si>
  <si>
    <t>0C, 1Hz, Mpa</t>
  </si>
  <si>
    <t>0C, 5Hz, Mpa</t>
  </si>
  <si>
    <t>0C, 10Hz, Mpa</t>
  </si>
  <si>
    <t>0C, 20Hz, Mpa</t>
  </si>
  <si>
    <t>-10C, 0.1Hz, Mpa</t>
  </si>
  <si>
    <t>-10C, 1Hz, Mpa</t>
  </si>
  <si>
    <t>-10C, 10Hz, Mpa</t>
  </si>
  <si>
    <t>-10C, 5Hz, Mpa</t>
  </si>
  <si>
    <t>-20C, 0.1Hz, Mpa</t>
  </si>
  <si>
    <t>-10C, 20Hz, Mpa</t>
  </si>
  <si>
    <t>-20C, 1Hz, Mpa</t>
  </si>
  <si>
    <t>-20C, 5Hz, Mpa</t>
  </si>
  <si>
    <t>#3</t>
  </si>
  <si>
    <t>#8</t>
  </si>
  <si>
    <t>#15</t>
  </si>
  <si>
    <t>#7</t>
  </si>
  <si>
    <t>#12</t>
  </si>
  <si>
    <t>#9</t>
  </si>
  <si>
    <t>#1</t>
  </si>
  <si>
    <t>#2</t>
  </si>
  <si>
    <t>#5</t>
  </si>
  <si>
    <t>#18</t>
  </si>
  <si>
    <t>#17</t>
  </si>
  <si>
    <t>#16</t>
  </si>
  <si>
    <t>#4</t>
  </si>
  <si>
    <t>#6</t>
  </si>
  <si>
    <t>#13</t>
  </si>
  <si>
    <t>#11</t>
  </si>
  <si>
    <t>#14</t>
  </si>
  <si>
    <t>L3</t>
  </si>
  <si>
    <t>A3</t>
  </si>
  <si>
    <t>L1</t>
  </si>
  <si>
    <t>L2</t>
  </si>
  <si>
    <t>A1</t>
  </si>
  <si>
    <t>L4</t>
  </si>
  <si>
    <t>A2</t>
  </si>
  <si>
    <t>D2</t>
  </si>
  <si>
    <t>E2</t>
  </si>
  <si>
    <t>2*</t>
  </si>
  <si>
    <t>7*</t>
  </si>
  <si>
    <t>8*</t>
  </si>
  <si>
    <t>C1*</t>
  </si>
  <si>
    <t>L2*</t>
  </si>
  <si>
    <t>L9*</t>
  </si>
  <si>
    <t>A3*</t>
  </si>
  <si>
    <t>B3*</t>
  </si>
  <si>
    <t>D3*</t>
  </si>
  <si>
    <t>No. of Cycles at end of test</t>
  </si>
  <si>
    <t>Rut Depth at the end of test, mm</t>
  </si>
  <si>
    <t>Rutting Resistance Index</t>
  </si>
  <si>
    <t>`</t>
  </si>
  <si>
    <t>Temperature, °C</t>
  </si>
  <si>
    <t>Frequency, Hz</t>
  </si>
  <si>
    <t>Modulous, Mpa</t>
  </si>
  <si>
    <t>MT I-15, new project</t>
  </si>
  <si>
    <t>TN SR 125, new project</t>
  </si>
  <si>
    <t>IA US 34, new project</t>
  </si>
  <si>
    <t>TX FM 973, new project</t>
  </si>
  <si>
    <t>LA US 61, new project</t>
  </si>
  <si>
    <t>HMA, Sample #1, air voids=6.8%</t>
  </si>
  <si>
    <t>HMA, Sample #2, air voids=6.9%</t>
  </si>
  <si>
    <t>HMA, Sample #3, air voids=6.8%</t>
  </si>
  <si>
    <t>Sasobit, Sample #1, air voids = 6.9%</t>
  </si>
  <si>
    <t>Evotherm, Sample #1, air voids =6.7%</t>
  </si>
  <si>
    <t>Sasobit, Sample #2, air voids = 7.3%</t>
  </si>
  <si>
    <t>Sasobit, Sample #3, air voids = 7.0%</t>
  </si>
  <si>
    <t>Evotherm, Sample #2, air voids =7.2%</t>
  </si>
  <si>
    <t>Evotherm, Sample #3, air voids =6.8%</t>
  </si>
  <si>
    <t>Foaming, Sample #1, air voids=6.9%</t>
  </si>
  <si>
    <t>Foaming, Sample #2, air voids=7.0%</t>
  </si>
  <si>
    <t>Foaming, Sample #3, air voids=7.3%</t>
  </si>
  <si>
    <t>HMA, Sample #1, air voids =7.0%</t>
  </si>
  <si>
    <t>Evotherm, Sample #1, air voids =7.0</t>
  </si>
  <si>
    <t>Evotherm, Sample #2, air voids =7.0</t>
  </si>
  <si>
    <t>Evotherm, Sample #3, air voids =7.0</t>
  </si>
  <si>
    <t>HMA, Sample #1, air voids =6.7%</t>
  </si>
  <si>
    <t>HMA, Sample #2, air voids =7.2%</t>
  </si>
  <si>
    <t>HMA, Sample #3, air voids =6.8%</t>
  </si>
  <si>
    <t>HMA, Sample #2, air voids =6.8%</t>
  </si>
  <si>
    <t>HMA, Sample #3, air voids =6.7%</t>
  </si>
  <si>
    <t>Sasobit, Sample #1, air voids=6.6%</t>
  </si>
  <si>
    <t>Sasobit, Sample #2, air voids=6.8%</t>
  </si>
  <si>
    <t>Sasobit, Sample #3, air voids=7.0%</t>
  </si>
  <si>
    <t>Evotherm, Sample #1, air voids=6.8%</t>
  </si>
  <si>
    <t>Evotherm, Sample #2, air voids=6.8%</t>
  </si>
  <si>
    <t>Evotherm, Sample #3, air voids=7.0%</t>
  </si>
  <si>
    <t>HMA, Sample #1, air voids=6.5%</t>
  </si>
  <si>
    <t>HMA, Sample #3, air voids=6.5%</t>
  </si>
  <si>
    <t>HMA, Sample #2, air voids=6.7%</t>
  </si>
  <si>
    <t>Evotherm, Sample #1, air voids=7.0%</t>
  </si>
  <si>
    <t>Evotherm, Sample #2, air voids=7.0%</t>
  </si>
  <si>
    <t>Evotherm, Sample #3, air voids=6.7%</t>
  </si>
  <si>
    <t>Foaming, Sample #3, air voids=7.0%</t>
  </si>
  <si>
    <t>HMA, Sample #1, air voids=6.0%</t>
  </si>
  <si>
    <t>HMA, Sample #2, air voids=6.1%</t>
  </si>
  <si>
    <t>HMA, Sample #3, air voids=5.8%</t>
  </si>
  <si>
    <t>Sasobit-SS, Sample #1, air voids=7.0%</t>
  </si>
  <si>
    <t>Sasobit-SS, Sample #2, air voids=6.7%</t>
  </si>
  <si>
    <t>Sasobit-SS, Sample #3, air voids=6.8%</t>
  </si>
  <si>
    <t>Sasobit-GR, Sample #1, air voids=6.3%</t>
  </si>
  <si>
    <t>Sasobit-GR, Sample #2, air voids=6.3%</t>
  </si>
  <si>
    <t>Sasobit-GR, Sample #3, air voids=6.3%</t>
  </si>
  <si>
    <t>Evotherm, Sample #1, air voids =5.8%</t>
  </si>
  <si>
    <t>Evotherm, Sample #2, air voids =6.0%</t>
  </si>
  <si>
    <t>Evotherm, Sample #3, air voids =5.6%</t>
  </si>
  <si>
    <t>Foaming, Sample #1, air voids=7.3%</t>
  </si>
  <si>
    <t>Foaming, Sample #3, air voids=6.8%</t>
  </si>
  <si>
    <t>#19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</si>
</sst>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"/>
    <numFmt numFmtId="165" formatCode="0.000"/>
  </numFmts>
  <fonts count="14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104">
    <xf numFmtId="0" fontId="0" fillId="0" borderId="0" xfId="0"/>
    <xf numFmtId="0" fontId="2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1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1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1" fontId="5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2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2" fontId="5" fillId="0" borderId="3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/>
    </xf>
    <xf numFmtId="164" fontId="5" fillId="0" borderId="2" xfId="53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center" wrapText="1"/>
    </xf>
    <xf numFmtId="11" fontId="6" fillId="0" borderId="2" xfId="0" applyNumberFormat="1" applyFont="1" applyBorder="1" applyAlignment="1">
      <alignment horizontal="center" vertical="center"/>
    </xf>
    <xf numFmtId="11" fontId="6" fillId="0" borderId="3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53" applyFont="1" applyFill="1" applyBorder="1" applyAlignment="1">
      <alignment horizontal="center" vertical="center" wrapText="1"/>
    </xf>
    <xf numFmtId="0" fontId="5" fillId="4" borderId="1" xfId="53" applyFont="1" applyFill="1" applyBorder="1" applyAlignment="1">
      <alignment horizontal="center" wrapText="1"/>
    </xf>
    <xf numFmtId="0" fontId="2" fillId="0" borderId="0" xfId="53"/>
    <xf numFmtId="0" fontId="5" fillId="0" borderId="2" xfId="53" applyFont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3" xfId="53" applyFont="1" applyBorder="1" applyAlignment="1">
      <alignment horizontal="center" vertical="center"/>
    </xf>
    <xf numFmtId="0" fontId="2" fillId="0" borderId="0" xfId="53" applyAlignment="1">
      <alignment horizontal="center" vertical="center"/>
    </xf>
    <xf numFmtId="0" fontId="5" fillId="0" borderId="0" xfId="53" applyFont="1"/>
    <xf numFmtId="6" fontId="5" fillId="0" borderId="2" xfId="0" applyNumberFormat="1" applyFont="1" applyBorder="1" applyAlignment="1">
      <alignment horizontal="center" vertical="center"/>
    </xf>
    <xf numFmtId="0" fontId="5" fillId="2" borderId="1" xfId="53" applyFont="1" applyFill="1" applyBorder="1" applyAlignment="1">
      <alignment horizontal="center" vertical="center" wrapText="1"/>
    </xf>
    <xf numFmtId="1" fontId="5" fillId="0" borderId="2" xfId="53" applyNumberFormat="1" applyFont="1" applyBorder="1" applyAlignment="1">
      <alignment horizontal="center" vertical="center"/>
    </xf>
    <xf numFmtId="164" fontId="2" fillId="0" borderId="0" xfId="53" applyNumberFormat="1"/>
    <xf numFmtId="164" fontId="5" fillId="0" borderId="3" xfId="53" applyNumberFormat="1" applyFont="1" applyBorder="1" applyAlignment="1">
      <alignment horizontal="center" vertical="center"/>
    </xf>
    <xf numFmtId="1" fontId="5" fillId="0" borderId="3" xfId="53" applyNumberFormat="1" applyFont="1" applyBorder="1" applyAlignment="1">
      <alignment horizontal="center" vertical="center"/>
    </xf>
    <xf numFmtId="1" fontId="5" fillId="0" borderId="2" xfId="53" applyNumberFormat="1" applyFont="1" applyBorder="1" applyAlignment="1">
      <alignment horizontal="center"/>
    </xf>
    <xf numFmtId="1" fontId="5" fillId="0" borderId="3" xfId="53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6" fillId="3" borderId="2" xfId="53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3" borderId="3" xfId="53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0" fontId="5" fillId="0" borderId="0" xfId="0" applyFont="1"/>
    <xf numFmtId="1" fontId="5" fillId="0" borderId="0" xfId="0" applyNumberFormat="1" applyFo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18</xdr:row>
      <xdr:rowOff>76202</xdr:rowOff>
    </xdr:from>
    <xdr:to>
      <xdr:col>8</xdr:col>
      <xdr:colOff>581025</xdr:colOff>
      <xdr:row>20</xdr:row>
      <xdr:rowOff>123826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71925" y="3333752"/>
          <a:ext cx="4343400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Note: TX FM973</a:t>
          </a:r>
          <a:r>
            <a:rPr lang="en-US" sz="1100" baseline="0">
              <a:solidFill>
                <a:srgbClr val="FF0000"/>
              </a:solidFill>
            </a:rPr>
            <a:t> project, no any field data or samples were obtained.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50</xdr:row>
      <xdr:rowOff>76200</xdr:rowOff>
    </xdr:from>
    <xdr:to>
      <xdr:col>8</xdr:col>
      <xdr:colOff>600075</xdr:colOff>
      <xdr:row>52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09850" y="8515350"/>
          <a:ext cx="53054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</a:t>
          </a:r>
          <a:r>
            <a:rPr lang="zh-CN" altLang="en-US" sz="1100"/>
            <a:t>*</a:t>
          </a:r>
          <a:r>
            <a:rPr lang="en-US" altLang="zh-CN" sz="1100"/>
            <a:t>LA US project IDT</a:t>
          </a:r>
          <a:r>
            <a:rPr lang="en-US" altLang="zh-CN" sz="1100" baseline="0"/>
            <a:t> test at -10C for the first round used PMLC specimens.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0</xdr:colOff>
      <xdr:row>23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181100" y="3581400"/>
          <a:ext cx="53054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</a:t>
          </a:r>
          <a:r>
            <a:rPr lang="zh-CN" altLang="en-US" sz="1100"/>
            <a:t>*</a:t>
          </a:r>
          <a:r>
            <a:rPr lang="en-US" altLang="zh-CN" sz="1100"/>
            <a:t>LA US project Hamburg</a:t>
          </a:r>
          <a:r>
            <a:rPr lang="en-US" altLang="zh-CN" sz="1100" baseline="0"/>
            <a:t> for the first round used PMLC specimens.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xSplit="1" topLeftCell="E1" activePane="topRight" state="frozen"/>
      <selection pane="topRight" activeCell="L7" sqref="L7"/>
    </sheetView>
  </sheetViews>
  <sheetFormatPr defaultRowHeight="12.6" x14ac:dyDescent="0.2"/>
  <cols>
    <col min="1" max="1" width="13.26953125" style="7" customWidth="1"/>
    <col min="2" max="2" width="10.08984375" style="7" customWidth="1"/>
    <col min="3" max="3" width="8.7265625" style="7"/>
    <col min="4" max="4" width="17" style="7" customWidth="1"/>
    <col min="5" max="5" width="14.26953125" style="7" customWidth="1"/>
    <col min="6" max="6" width="9.08984375" style="7" customWidth="1"/>
    <col min="7" max="7" width="8.7265625" style="7"/>
    <col min="8" max="8" width="20.26953125" style="7" customWidth="1"/>
    <col min="9" max="11" width="8.7265625" style="7"/>
    <col min="12" max="12" width="13.7265625" style="7" customWidth="1"/>
    <col min="13" max="15" width="8.7265625" style="7"/>
    <col min="16" max="16" width="12" style="7" customWidth="1"/>
    <col min="17" max="17" width="12.90625" style="7" customWidth="1"/>
    <col min="18" max="18" width="59.453125" customWidth="1"/>
  </cols>
  <sheetData>
    <row r="1" spans="1:18" ht="42" thickBot="1" x14ac:dyDescent="0.25">
      <c r="A1" s="41" t="s">
        <v>51</v>
      </c>
      <c r="B1" s="41" t="s">
        <v>47</v>
      </c>
      <c r="C1" s="41" t="s">
        <v>46</v>
      </c>
      <c r="D1" s="41" t="s">
        <v>87</v>
      </c>
      <c r="E1" s="41" t="s">
        <v>48</v>
      </c>
      <c r="F1" s="41" t="s">
        <v>240</v>
      </c>
      <c r="G1" s="41" t="s">
        <v>86</v>
      </c>
      <c r="H1" s="41" t="s">
        <v>88</v>
      </c>
      <c r="I1" s="41" t="s">
        <v>258</v>
      </c>
      <c r="J1" s="41" t="s">
        <v>89</v>
      </c>
      <c r="K1" s="41" t="s">
        <v>90</v>
      </c>
      <c r="L1" s="41" t="s">
        <v>260</v>
      </c>
      <c r="M1" s="41" t="s">
        <v>91</v>
      </c>
      <c r="N1" s="41" t="s">
        <v>259</v>
      </c>
      <c r="O1" s="41" t="s">
        <v>94</v>
      </c>
      <c r="P1" s="41" t="s">
        <v>93</v>
      </c>
      <c r="Q1" s="41" t="s">
        <v>127</v>
      </c>
      <c r="R1" s="68" t="s">
        <v>95</v>
      </c>
    </row>
    <row r="2" spans="1:18" ht="13.8" x14ac:dyDescent="0.3">
      <c r="A2" s="64" t="s">
        <v>63</v>
      </c>
      <c r="B2" s="65" t="s">
        <v>68</v>
      </c>
      <c r="C2" s="13" t="s">
        <v>41</v>
      </c>
      <c r="D2" s="13">
        <v>2011</v>
      </c>
      <c r="E2" s="13" t="s">
        <v>45</v>
      </c>
      <c r="F2" s="13" t="s">
        <v>111</v>
      </c>
      <c r="G2" s="13">
        <v>6450</v>
      </c>
      <c r="H2" s="13" t="s">
        <v>114</v>
      </c>
      <c r="I2" s="38">
        <v>0.5</v>
      </c>
      <c r="J2" s="13">
        <v>58</v>
      </c>
      <c r="K2" s="13">
        <v>-28</v>
      </c>
      <c r="L2" s="13" t="s">
        <v>96</v>
      </c>
      <c r="M2" s="13" t="s">
        <v>92</v>
      </c>
      <c r="N2" s="14">
        <v>5.44</v>
      </c>
      <c r="O2" s="16">
        <v>2.423</v>
      </c>
      <c r="P2" s="33">
        <v>39330</v>
      </c>
      <c r="Q2" s="13">
        <v>17</v>
      </c>
      <c r="R2" s="18" t="s">
        <v>131</v>
      </c>
    </row>
    <row r="3" spans="1:18" ht="13.8" x14ac:dyDescent="0.3">
      <c r="A3" s="64" t="s">
        <v>63</v>
      </c>
      <c r="B3" s="65" t="s">
        <v>68</v>
      </c>
      <c r="C3" s="13" t="s">
        <v>41</v>
      </c>
      <c r="D3" s="13">
        <v>2011</v>
      </c>
      <c r="E3" s="13" t="s">
        <v>54</v>
      </c>
      <c r="F3" s="13" t="s">
        <v>112</v>
      </c>
      <c r="G3" s="13">
        <v>6450</v>
      </c>
      <c r="H3" s="13" t="s">
        <v>114</v>
      </c>
      <c r="I3" s="38">
        <v>0.5</v>
      </c>
      <c r="J3" s="13">
        <v>58</v>
      </c>
      <c r="K3" s="13">
        <v>-28</v>
      </c>
      <c r="L3" s="13" t="s">
        <v>96</v>
      </c>
      <c r="M3" s="13" t="s">
        <v>92</v>
      </c>
      <c r="N3" s="14">
        <v>5.44</v>
      </c>
      <c r="O3" s="16">
        <v>2.4279999999999999</v>
      </c>
      <c r="P3" s="33">
        <v>39330</v>
      </c>
      <c r="Q3" s="13">
        <v>17</v>
      </c>
      <c r="R3" s="18" t="s">
        <v>131</v>
      </c>
    </row>
    <row r="4" spans="1:18" ht="13.8" x14ac:dyDescent="0.3">
      <c r="A4" s="64" t="s">
        <v>63</v>
      </c>
      <c r="B4" s="65" t="s">
        <v>68</v>
      </c>
      <c r="C4" s="13" t="s">
        <v>41</v>
      </c>
      <c r="D4" s="13">
        <v>2011</v>
      </c>
      <c r="E4" s="13" t="s">
        <v>107</v>
      </c>
      <c r="F4" s="13" t="s">
        <v>113</v>
      </c>
      <c r="G4" s="13">
        <v>6450</v>
      </c>
      <c r="H4" s="13" t="s">
        <v>114</v>
      </c>
      <c r="I4" s="38">
        <v>0.5</v>
      </c>
      <c r="J4" s="13">
        <v>58</v>
      </c>
      <c r="K4" s="13">
        <v>-28</v>
      </c>
      <c r="L4" s="13" t="s">
        <v>96</v>
      </c>
      <c r="M4" s="13" t="s">
        <v>92</v>
      </c>
      <c r="N4" s="14">
        <v>5.44</v>
      </c>
      <c r="O4" s="16">
        <v>2.4289999999999998</v>
      </c>
      <c r="P4" s="33">
        <v>39330</v>
      </c>
      <c r="Q4" s="13">
        <v>17</v>
      </c>
      <c r="R4" s="18" t="s">
        <v>132</v>
      </c>
    </row>
    <row r="5" spans="1:18" ht="13.8" x14ac:dyDescent="0.3">
      <c r="A5" s="64" t="s">
        <v>64</v>
      </c>
      <c r="B5" s="65" t="s">
        <v>68</v>
      </c>
      <c r="C5" s="13" t="s">
        <v>42</v>
      </c>
      <c r="D5" s="13">
        <v>2011</v>
      </c>
      <c r="E5" s="13" t="s">
        <v>45</v>
      </c>
      <c r="F5" s="13" t="s">
        <v>109</v>
      </c>
      <c r="G5" s="13">
        <v>3470</v>
      </c>
      <c r="H5" s="13" t="s">
        <v>116</v>
      </c>
      <c r="I5" s="38">
        <v>0.5</v>
      </c>
      <c r="J5" s="13">
        <v>70</v>
      </c>
      <c r="K5" s="13">
        <v>-22</v>
      </c>
      <c r="L5" s="13" t="s">
        <v>241</v>
      </c>
      <c r="M5" s="35">
        <v>3.0000000000000001E-3</v>
      </c>
      <c r="N5" s="14">
        <v>6</v>
      </c>
      <c r="O5" s="16">
        <v>2.3519999999999999</v>
      </c>
      <c r="P5" s="13" t="s">
        <v>117</v>
      </c>
      <c r="Q5" s="13">
        <v>10</v>
      </c>
      <c r="R5" s="18" t="s">
        <v>129</v>
      </c>
    </row>
    <row r="6" spans="1:18" ht="13.8" x14ac:dyDescent="0.3">
      <c r="A6" s="64" t="s">
        <v>64</v>
      </c>
      <c r="B6" s="65" t="s">
        <v>68</v>
      </c>
      <c r="C6" s="13" t="s">
        <v>42</v>
      </c>
      <c r="D6" s="13">
        <v>2011</v>
      </c>
      <c r="E6" s="13" t="s">
        <v>107</v>
      </c>
      <c r="F6" s="13" t="s">
        <v>115</v>
      </c>
      <c r="G6" s="13">
        <v>3470</v>
      </c>
      <c r="H6" s="13" t="s">
        <v>116</v>
      </c>
      <c r="I6" s="38">
        <v>0.5</v>
      </c>
      <c r="J6" s="13">
        <v>70</v>
      </c>
      <c r="K6" s="13">
        <v>-22</v>
      </c>
      <c r="L6" s="13" t="s">
        <v>241</v>
      </c>
      <c r="M6" s="35">
        <v>3.0000000000000001E-3</v>
      </c>
      <c r="N6" s="14">
        <v>6</v>
      </c>
      <c r="O6" s="16">
        <v>2.355</v>
      </c>
      <c r="P6" s="13" t="s">
        <v>117</v>
      </c>
      <c r="Q6" s="13">
        <v>10</v>
      </c>
      <c r="R6" s="18" t="s">
        <v>129</v>
      </c>
    </row>
    <row r="7" spans="1:18" ht="13.8" x14ac:dyDescent="0.3">
      <c r="A7" s="64" t="s">
        <v>65</v>
      </c>
      <c r="B7" s="65" t="s">
        <v>68</v>
      </c>
      <c r="C7" s="13" t="s">
        <v>42</v>
      </c>
      <c r="D7" s="13">
        <v>2012</v>
      </c>
      <c r="E7" s="13" t="s">
        <v>45</v>
      </c>
      <c r="F7" s="13">
        <v>325</v>
      </c>
      <c r="G7" s="13" t="s">
        <v>120</v>
      </c>
      <c r="H7" s="13" t="s">
        <v>119</v>
      </c>
      <c r="I7" s="38">
        <v>0.5</v>
      </c>
      <c r="J7" s="13">
        <v>76</v>
      </c>
      <c r="K7" s="13">
        <v>-22</v>
      </c>
      <c r="L7" s="13"/>
      <c r="M7" s="35">
        <v>6.0000000000000001E-3</v>
      </c>
      <c r="N7" s="14">
        <v>4.7</v>
      </c>
      <c r="O7" s="16">
        <v>2.464</v>
      </c>
      <c r="P7" s="13" t="s">
        <v>118</v>
      </c>
      <c r="Q7" s="13">
        <v>15</v>
      </c>
      <c r="R7" s="18" t="s">
        <v>130</v>
      </c>
    </row>
    <row r="8" spans="1:18" ht="13.8" x14ac:dyDescent="0.3">
      <c r="A8" s="64" t="s">
        <v>65</v>
      </c>
      <c r="B8" s="65" t="s">
        <v>68</v>
      </c>
      <c r="C8" s="13" t="s">
        <v>42</v>
      </c>
      <c r="D8" s="13">
        <v>2012</v>
      </c>
      <c r="E8" s="13" t="s">
        <v>54</v>
      </c>
      <c r="F8" s="13">
        <v>295</v>
      </c>
      <c r="G8" s="13" t="s">
        <v>120</v>
      </c>
      <c r="H8" s="13" t="s">
        <v>119</v>
      </c>
      <c r="I8" s="38">
        <v>0.5</v>
      </c>
      <c r="J8" s="13">
        <v>76</v>
      </c>
      <c r="K8" s="13">
        <v>-22</v>
      </c>
      <c r="L8" s="13"/>
      <c r="M8" s="35">
        <v>6.0000000000000001E-3</v>
      </c>
      <c r="N8" s="14">
        <v>4.7</v>
      </c>
      <c r="O8" s="16">
        <v>2.468</v>
      </c>
      <c r="P8" s="13" t="s">
        <v>118</v>
      </c>
      <c r="Q8" s="13">
        <v>15</v>
      </c>
      <c r="R8" s="18" t="s">
        <v>130</v>
      </c>
    </row>
    <row r="9" spans="1:18" ht="13.8" x14ac:dyDescent="0.3">
      <c r="A9" s="64" t="s">
        <v>65</v>
      </c>
      <c r="B9" s="65" t="s">
        <v>68</v>
      </c>
      <c r="C9" s="13" t="s">
        <v>42</v>
      </c>
      <c r="D9" s="13">
        <v>2012</v>
      </c>
      <c r="E9" s="13" t="s">
        <v>107</v>
      </c>
      <c r="F9" s="13">
        <v>295</v>
      </c>
      <c r="G9" s="13" t="s">
        <v>120</v>
      </c>
      <c r="H9" s="13" t="s">
        <v>119</v>
      </c>
      <c r="I9" s="38">
        <v>0.5</v>
      </c>
      <c r="J9" s="13">
        <v>76</v>
      </c>
      <c r="K9" s="13">
        <v>-22</v>
      </c>
      <c r="L9" s="13"/>
      <c r="M9" s="35">
        <v>6.0000000000000001E-3</v>
      </c>
      <c r="N9" s="14">
        <v>4.7</v>
      </c>
      <c r="O9" s="16">
        <v>2.464</v>
      </c>
      <c r="P9" s="13" t="s">
        <v>118</v>
      </c>
      <c r="Q9" s="13">
        <v>15</v>
      </c>
      <c r="R9" s="18" t="s">
        <v>130</v>
      </c>
    </row>
    <row r="10" spans="1:18" ht="13.8" x14ac:dyDescent="0.3">
      <c r="A10" s="64" t="s">
        <v>66</v>
      </c>
      <c r="B10" s="65" t="s">
        <v>68</v>
      </c>
      <c r="C10" s="13" t="s">
        <v>43</v>
      </c>
      <c r="D10" s="13">
        <v>2011</v>
      </c>
      <c r="E10" s="13" t="s">
        <v>45</v>
      </c>
      <c r="F10" s="13" t="s">
        <v>121</v>
      </c>
      <c r="G10" s="13">
        <v>3170</v>
      </c>
      <c r="H10" s="13" t="s">
        <v>125</v>
      </c>
      <c r="I10" s="38">
        <v>0.75</v>
      </c>
      <c r="J10" s="13">
        <v>70</v>
      </c>
      <c r="K10" s="13">
        <v>-28</v>
      </c>
      <c r="L10" s="13" t="s">
        <v>110</v>
      </c>
      <c r="M10" s="35">
        <v>1.4E-2</v>
      </c>
      <c r="N10" s="14">
        <v>4.5999999999999996</v>
      </c>
      <c r="O10" s="16">
        <v>2.4580000000000002</v>
      </c>
      <c r="P10" s="13" t="s">
        <v>126</v>
      </c>
      <c r="Q10" s="13" t="s">
        <v>96</v>
      </c>
      <c r="R10" s="18" t="s">
        <v>128</v>
      </c>
    </row>
    <row r="11" spans="1:18" ht="13.8" x14ac:dyDescent="0.3">
      <c r="A11" s="64" t="s">
        <v>66</v>
      </c>
      <c r="B11" s="65" t="s">
        <v>68</v>
      </c>
      <c r="C11" s="13" t="s">
        <v>43</v>
      </c>
      <c r="D11" s="13">
        <v>2011</v>
      </c>
      <c r="E11" s="13" t="s">
        <v>54</v>
      </c>
      <c r="F11" s="13" t="s">
        <v>122</v>
      </c>
      <c r="G11" s="13">
        <v>3170</v>
      </c>
      <c r="H11" s="13" t="s">
        <v>125</v>
      </c>
      <c r="I11" s="38">
        <v>0.75</v>
      </c>
      <c r="J11" s="13">
        <v>70</v>
      </c>
      <c r="K11" s="13">
        <v>-28</v>
      </c>
      <c r="L11" s="13" t="s">
        <v>110</v>
      </c>
      <c r="M11" s="35">
        <v>1.4E-2</v>
      </c>
      <c r="N11" s="14">
        <v>4.5999999999999996</v>
      </c>
      <c r="O11" s="16">
        <v>2.4660000000000002</v>
      </c>
      <c r="P11" s="13" t="s">
        <v>126</v>
      </c>
      <c r="Q11" s="13" t="s">
        <v>96</v>
      </c>
      <c r="R11" s="18" t="s">
        <v>128</v>
      </c>
    </row>
    <row r="12" spans="1:18" ht="13.8" x14ac:dyDescent="0.3">
      <c r="A12" s="64" t="s">
        <v>66</v>
      </c>
      <c r="B12" s="65" t="s">
        <v>68</v>
      </c>
      <c r="C12" s="13" t="s">
        <v>43</v>
      </c>
      <c r="D12" s="13">
        <v>2011</v>
      </c>
      <c r="E12" s="13" t="s">
        <v>106</v>
      </c>
      <c r="F12" s="13" t="s">
        <v>123</v>
      </c>
      <c r="G12" s="13">
        <v>3170</v>
      </c>
      <c r="H12" s="13" t="s">
        <v>125</v>
      </c>
      <c r="I12" s="38">
        <v>0.75</v>
      </c>
      <c r="J12" s="13">
        <v>70</v>
      </c>
      <c r="K12" s="13">
        <v>-28</v>
      </c>
      <c r="L12" s="13" t="s">
        <v>110</v>
      </c>
      <c r="M12" s="35">
        <v>1.4E-2</v>
      </c>
      <c r="N12" s="14">
        <v>4.5999999999999996</v>
      </c>
      <c r="O12" s="16">
        <v>2.4590000000000001</v>
      </c>
      <c r="P12" s="13" t="s">
        <v>126</v>
      </c>
      <c r="Q12" s="13" t="s">
        <v>96</v>
      </c>
      <c r="R12" s="18" t="s">
        <v>128</v>
      </c>
    </row>
    <row r="13" spans="1:18" ht="13.8" x14ac:dyDescent="0.3">
      <c r="A13" s="64" t="s">
        <v>66</v>
      </c>
      <c r="B13" s="65" t="s">
        <v>68</v>
      </c>
      <c r="C13" s="13" t="s">
        <v>43</v>
      </c>
      <c r="D13" s="13">
        <v>2011</v>
      </c>
      <c r="E13" s="13" t="s">
        <v>69</v>
      </c>
      <c r="F13" s="13" t="s">
        <v>124</v>
      </c>
      <c r="G13" s="13">
        <v>3170</v>
      </c>
      <c r="H13" s="13" t="s">
        <v>125</v>
      </c>
      <c r="I13" s="38">
        <v>0.75</v>
      </c>
      <c r="J13" s="13">
        <v>70</v>
      </c>
      <c r="K13" s="13">
        <v>-28</v>
      </c>
      <c r="L13" s="13" t="s">
        <v>110</v>
      </c>
      <c r="M13" s="35">
        <v>1.4E-2</v>
      </c>
      <c r="N13" s="14">
        <v>4.5999999999999996</v>
      </c>
      <c r="O13" s="16">
        <v>2.4529999999999998</v>
      </c>
      <c r="P13" s="13" t="s">
        <v>126</v>
      </c>
      <c r="Q13" s="13" t="s">
        <v>96</v>
      </c>
      <c r="R13" s="18" t="s">
        <v>128</v>
      </c>
    </row>
    <row r="14" spans="1:18" ht="13.8" x14ac:dyDescent="0.3">
      <c r="A14" s="64" t="s">
        <v>67</v>
      </c>
      <c r="B14" s="65" t="s">
        <v>68</v>
      </c>
      <c r="C14" s="17" t="s">
        <v>44</v>
      </c>
      <c r="D14" s="17">
        <v>2011</v>
      </c>
      <c r="E14" s="13" t="s">
        <v>45</v>
      </c>
      <c r="F14" s="13" t="s">
        <v>133</v>
      </c>
      <c r="G14" s="13">
        <v>11300</v>
      </c>
      <c r="H14" s="13" t="s">
        <v>137</v>
      </c>
      <c r="I14" s="38">
        <v>0.75</v>
      </c>
      <c r="J14" s="13">
        <v>70</v>
      </c>
      <c r="K14" s="13">
        <v>-22</v>
      </c>
      <c r="L14" s="13" t="s">
        <v>96</v>
      </c>
      <c r="M14" s="13" t="s">
        <v>92</v>
      </c>
      <c r="N14" s="14">
        <v>5.2</v>
      </c>
      <c r="O14" s="16">
        <v>2.4060000000000001</v>
      </c>
      <c r="P14" s="33">
        <v>39416</v>
      </c>
      <c r="Q14" s="13" t="s">
        <v>96</v>
      </c>
      <c r="R14" s="18" t="s">
        <v>136</v>
      </c>
    </row>
    <row r="15" spans="1:18" ht="13.8" x14ac:dyDescent="0.3">
      <c r="A15" s="64" t="s">
        <v>67</v>
      </c>
      <c r="B15" s="65" t="s">
        <v>68</v>
      </c>
      <c r="C15" s="17" t="s">
        <v>44</v>
      </c>
      <c r="D15" s="17">
        <v>2011</v>
      </c>
      <c r="E15" s="13" t="s">
        <v>107</v>
      </c>
      <c r="F15" s="13" t="s">
        <v>134</v>
      </c>
      <c r="G15" s="13">
        <v>11300</v>
      </c>
      <c r="H15" s="13" t="s">
        <v>137</v>
      </c>
      <c r="I15" s="38">
        <v>0.75</v>
      </c>
      <c r="J15" s="13">
        <v>70</v>
      </c>
      <c r="K15" s="13">
        <v>-22</v>
      </c>
      <c r="L15" s="13" t="s">
        <v>96</v>
      </c>
      <c r="M15" s="13" t="s">
        <v>92</v>
      </c>
      <c r="N15" s="14">
        <v>5.2</v>
      </c>
      <c r="O15" s="16">
        <v>2.4049999999999998</v>
      </c>
      <c r="P15" s="33">
        <v>39416</v>
      </c>
      <c r="Q15" s="13" t="s">
        <v>96</v>
      </c>
      <c r="R15" s="18" t="s">
        <v>136</v>
      </c>
    </row>
    <row r="16" spans="1:18" ht="14.4" thickBot="1" x14ac:dyDescent="0.35">
      <c r="A16" s="66" t="s">
        <v>67</v>
      </c>
      <c r="B16" s="67" t="s">
        <v>68</v>
      </c>
      <c r="C16" s="48" t="s">
        <v>44</v>
      </c>
      <c r="D16" s="48">
        <v>2011</v>
      </c>
      <c r="E16" s="19" t="s">
        <v>69</v>
      </c>
      <c r="F16" s="19" t="s">
        <v>135</v>
      </c>
      <c r="G16" s="19">
        <v>11300</v>
      </c>
      <c r="H16" s="19" t="s">
        <v>137</v>
      </c>
      <c r="I16" s="40">
        <v>0.75</v>
      </c>
      <c r="J16" s="19">
        <v>70</v>
      </c>
      <c r="K16" s="19">
        <v>-22</v>
      </c>
      <c r="L16" s="19" t="s">
        <v>96</v>
      </c>
      <c r="M16" s="19" t="s">
        <v>92</v>
      </c>
      <c r="N16" s="26">
        <v>5.2</v>
      </c>
      <c r="O16" s="22">
        <v>2.42</v>
      </c>
      <c r="P16" s="39">
        <v>39416</v>
      </c>
      <c r="Q16" s="19" t="s">
        <v>96</v>
      </c>
      <c r="R16" s="20" t="s">
        <v>136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pane xSplit="1" topLeftCell="B1" activePane="topRight" state="frozen"/>
      <selection pane="topRight" activeCell="B9" sqref="B9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2.453125" bestFit="1" customWidth="1"/>
    <col min="10" max="10" width="12.7265625" bestFit="1" customWidth="1"/>
    <col min="11" max="11" width="14.90625" customWidth="1"/>
    <col min="12" max="12" width="13.90625" customWidth="1"/>
  </cols>
  <sheetData>
    <row r="1" spans="1:12" ht="14.4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63" t="s">
        <v>261</v>
      </c>
      <c r="I1" s="63" t="s">
        <v>262</v>
      </c>
      <c r="J1" s="63" t="s">
        <v>263</v>
      </c>
      <c r="K1" s="63" t="s">
        <v>264</v>
      </c>
      <c r="L1" s="63" t="s">
        <v>265</v>
      </c>
    </row>
    <row r="2" spans="1:12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>
        <v>1</v>
      </c>
      <c r="G2" s="24">
        <v>3.7</v>
      </c>
      <c r="H2" s="28">
        <v>5.1804612795758804E-11</v>
      </c>
      <c r="I2" s="61">
        <v>3.4943899473133769E-10</v>
      </c>
      <c r="J2" s="61">
        <v>4.8476892640458775E-9</v>
      </c>
      <c r="K2" s="61">
        <v>7.5961830855866188E-11</v>
      </c>
      <c r="L2" s="61">
        <v>7.7783214390956102E-10</v>
      </c>
    </row>
    <row r="3" spans="1:12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>
        <v>2</v>
      </c>
      <c r="G3" s="24">
        <v>4.2</v>
      </c>
      <c r="H3" s="28">
        <v>5.0145677686399069E-11</v>
      </c>
      <c r="I3" s="61">
        <v>3.383164107111779E-10</v>
      </c>
      <c r="J3" s="61">
        <v>3.4849291054940737E-9</v>
      </c>
      <c r="K3" s="61">
        <v>5.0376338037723847E-11</v>
      </c>
      <c r="L3" s="61">
        <v>7.4648906095489164E-10</v>
      </c>
    </row>
    <row r="4" spans="1:12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>
        <v>3</v>
      </c>
      <c r="G4" s="24">
        <v>3.7</v>
      </c>
      <c r="H4" s="28">
        <v>5.2943467455134708E-11</v>
      </c>
      <c r="I4" s="61">
        <v>3.2082658535369478E-10</v>
      </c>
      <c r="J4" s="61">
        <v>3.0984875206432072E-9</v>
      </c>
      <c r="K4" s="61">
        <v>7.9122741598534843E-11</v>
      </c>
      <c r="L4" s="61">
        <v>6.1920495226574046E-10</v>
      </c>
    </row>
    <row r="5" spans="1:12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3.8666666666666671</v>
      </c>
      <c r="H5" s="28">
        <f>AVERAGE(H2:H4)</f>
        <v>5.1631252645764194E-11</v>
      </c>
      <c r="I5" s="61">
        <f t="shared" ref="I5:J5" si="0">AVERAGE(I2:I4)</f>
        <v>3.3619399693207012E-10</v>
      </c>
      <c r="J5" s="61">
        <f t="shared" si="0"/>
        <v>3.8103686300610528E-9</v>
      </c>
      <c r="K5" s="61">
        <f>AVERAGE(K2:K4)</f>
        <v>6.8486970164041622E-11</v>
      </c>
      <c r="L5" s="61">
        <f t="shared" ref="L5" si="1">AVERAGE(L2:L4)</f>
        <v>7.1450871904339771E-10</v>
      </c>
    </row>
    <row r="6" spans="1:12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>
        <v>1</v>
      </c>
      <c r="G6" s="24">
        <v>3.6</v>
      </c>
      <c r="H6" s="28">
        <v>4.3204447707036349E-11</v>
      </c>
      <c r="I6" s="61">
        <v>6.0231537318991232E-10</v>
      </c>
      <c r="J6" s="61">
        <v>4.5519497898625878E-9</v>
      </c>
      <c r="K6" s="61">
        <v>9.9058447401911272E-11</v>
      </c>
      <c r="L6" s="61">
        <v>1.1190697106893073E-9</v>
      </c>
    </row>
    <row r="7" spans="1:12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>
        <v>2</v>
      </c>
      <c r="G7" s="24">
        <v>3.9</v>
      </c>
      <c r="H7" s="28">
        <v>4.089495302281369E-11</v>
      </c>
      <c r="I7" s="61">
        <v>4.1697299823791172E-10</v>
      </c>
      <c r="J7" s="61">
        <v>3.3196936523555693E-9</v>
      </c>
      <c r="K7" s="61">
        <v>9.9097551065967176E-11</v>
      </c>
      <c r="L7" s="61">
        <v>1.0727078771457955E-9</v>
      </c>
    </row>
    <row r="8" spans="1:12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>
        <v>3</v>
      </c>
      <c r="G8" s="24">
        <v>3.6</v>
      </c>
      <c r="H8" s="28">
        <v>4.3484996068770352E-11</v>
      </c>
      <c r="I8" s="61">
        <v>5.3967978470590008E-10</v>
      </c>
      <c r="J8" s="61">
        <v>4.5815079053811759E-9</v>
      </c>
      <c r="K8" s="61">
        <v>9.9701684073352262E-11</v>
      </c>
      <c r="L8" s="61">
        <v>1.095553612340321E-9</v>
      </c>
    </row>
    <row r="9" spans="1:12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3.6999999999999997</v>
      </c>
      <c r="H9" s="28">
        <f>AVERAGE(H6:H8)</f>
        <v>4.2528132266206795E-11</v>
      </c>
      <c r="I9" s="61">
        <f t="shared" ref="I9:J9" si="2">AVERAGE(I6:I8)</f>
        <v>5.1965605204457471E-10</v>
      </c>
      <c r="J9" s="61">
        <f t="shared" si="2"/>
        <v>4.1510504491997778E-9</v>
      </c>
      <c r="K9" s="61">
        <f>AVERAGE(K6:K8)</f>
        <v>9.9285894180410245E-11</v>
      </c>
      <c r="L9" s="61">
        <f t="shared" ref="L9" si="3">AVERAGE(L6:L8)</f>
        <v>1.0957770667251414E-9</v>
      </c>
    </row>
    <row r="10" spans="1:12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>
        <v>1</v>
      </c>
      <c r="G10" s="24">
        <v>2</v>
      </c>
      <c r="H10" s="28">
        <v>4.1971269712517864E-11</v>
      </c>
      <c r="I10" s="61">
        <v>9.8932529922325371E-10</v>
      </c>
      <c r="J10" s="61">
        <v>7.4785754048563946E-9</v>
      </c>
      <c r="K10" s="61">
        <v>8.5285262154044309E-11</v>
      </c>
      <c r="L10" s="61">
        <v>2.1082131269543539E-9</v>
      </c>
    </row>
    <row r="11" spans="1:12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>
        <v>2</v>
      </c>
      <c r="G11" s="24">
        <v>2.1</v>
      </c>
      <c r="H11" s="28">
        <v>3.7865868143930661E-11</v>
      </c>
      <c r="I11" s="61">
        <v>6.5873721146177209E-10</v>
      </c>
      <c r="J11" s="61">
        <v>4.260318973777179E-9</v>
      </c>
      <c r="K11" s="61">
        <v>8.35284976757762E-11</v>
      </c>
      <c r="L11" s="61">
        <v>1.7102814893654268E-9</v>
      </c>
    </row>
    <row r="12" spans="1:12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>
        <v>3</v>
      </c>
      <c r="G12" s="24">
        <v>2.5</v>
      </c>
      <c r="H12" s="28">
        <v>5.8393549242221791E-11</v>
      </c>
      <c r="I12" s="61">
        <v>6.4002357412518064E-10</v>
      </c>
      <c r="J12" s="61">
        <v>3.7354291052544344E-9</v>
      </c>
      <c r="K12" s="61">
        <v>9.2652301249097895E-11</v>
      </c>
      <c r="L12" s="61">
        <v>1.3377768835746466E-9</v>
      </c>
    </row>
    <row r="13" spans="1:12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2.1999999999999997</v>
      </c>
      <c r="H13" s="28">
        <f>AVERAGE(H10:H12)</f>
        <v>4.6076895699556779E-11</v>
      </c>
      <c r="I13" s="61">
        <f t="shared" ref="I13:J13" si="4">AVERAGE(I10:I12)</f>
        <v>7.6269536160340222E-10</v>
      </c>
      <c r="J13" s="61">
        <f t="shared" si="4"/>
        <v>5.1581078279626696E-9</v>
      </c>
      <c r="K13" s="61">
        <f>AVERAGE(K10:K12)</f>
        <v>8.7155353692972806E-11</v>
      </c>
      <c r="L13" s="61">
        <f t="shared" ref="L13" si="5">AVERAGE(L10:L12)</f>
        <v>1.7187571666314759E-9</v>
      </c>
    </row>
    <row r="14" spans="1:12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>
        <v>1</v>
      </c>
      <c r="G14" s="24">
        <v>4.3</v>
      </c>
      <c r="H14" s="28">
        <v>5.5080379726969288E-11</v>
      </c>
      <c r="I14" s="61">
        <v>9.7197397050144186E-10</v>
      </c>
      <c r="J14" s="61">
        <v>1.4266329548254808E-8</v>
      </c>
      <c r="K14" s="61">
        <v>1.1812531671055701E-10</v>
      </c>
      <c r="L14" s="61">
        <v>2.5882095085184602E-9</v>
      </c>
    </row>
    <row r="15" spans="1:12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>
        <v>2</v>
      </c>
      <c r="G15" s="24">
        <v>4.0999999999999996</v>
      </c>
      <c r="H15" s="28">
        <v>5.9032429479271757E-11</v>
      </c>
      <c r="I15" s="61">
        <v>9.2472163717361541E-10</v>
      </c>
      <c r="J15" s="61">
        <v>9.0425263774599602E-9</v>
      </c>
      <c r="K15" s="61">
        <v>1.1714990904552158E-10</v>
      </c>
      <c r="L15" s="61">
        <v>2.3006478138916779E-9</v>
      </c>
    </row>
    <row r="16" spans="1:12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>
        <v>3</v>
      </c>
      <c r="G16" s="24">
        <v>3.8</v>
      </c>
      <c r="H16" s="28">
        <v>4.4175576593273117E-11</v>
      </c>
      <c r="I16" s="61">
        <v>9.1714867961027633E-10</v>
      </c>
      <c r="J16" s="61">
        <v>4.1630067139021676E-9</v>
      </c>
      <c r="K16" s="61">
        <v>1.0985790288573556E-10</v>
      </c>
      <c r="L16" s="61">
        <v>2.0940229361095864E-9</v>
      </c>
    </row>
    <row r="17" spans="1:12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4.0666666666666664</v>
      </c>
      <c r="H17" s="28">
        <f>AVERAGE(H14:H16)</f>
        <v>5.2762795266504719E-11</v>
      </c>
      <c r="I17" s="61">
        <f t="shared" ref="I17:J17" si="6">AVERAGE(I14:I16)</f>
        <v>9.3794809576177787E-10</v>
      </c>
      <c r="J17" s="61">
        <f t="shared" si="6"/>
        <v>9.1572875465389791E-9</v>
      </c>
      <c r="K17" s="61">
        <f>AVERAGE(K14:K16)</f>
        <v>1.1504437621393806E-10</v>
      </c>
      <c r="L17" s="61">
        <f t="shared" ref="L17" si="7">AVERAGE(L14:L16)</f>
        <v>2.3276267528399083E-9</v>
      </c>
    </row>
    <row r="18" spans="1:12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>
        <v>1</v>
      </c>
      <c r="G18" s="24">
        <v>3.2</v>
      </c>
      <c r="H18" s="28">
        <v>4.9485390900117253E-11</v>
      </c>
      <c r="I18" s="61">
        <v>5.8087629738938885E-10</v>
      </c>
      <c r="J18" s="61">
        <v>5.8772303355434051E-9</v>
      </c>
      <c r="K18" s="61">
        <v>6.975804350546827E-11</v>
      </c>
      <c r="L18" s="61">
        <v>1.6980502497379083E-9</v>
      </c>
    </row>
    <row r="19" spans="1:12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>
        <v>2</v>
      </c>
      <c r="G19" s="24">
        <v>3.2</v>
      </c>
      <c r="H19" s="28">
        <v>5.1426506162026558E-11</v>
      </c>
      <c r="I19" s="61">
        <v>8.2458172616666183E-10</v>
      </c>
      <c r="J19" s="61">
        <v>1.1409160302411742E-8</v>
      </c>
      <c r="K19" s="61">
        <v>1.0455648125065229E-10</v>
      </c>
      <c r="L19" s="61">
        <v>2.2722630685339129E-9</v>
      </c>
    </row>
    <row r="20" spans="1:12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>
        <v>3</v>
      </c>
      <c r="G20" s="24">
        <v>3</v>
      </c>
      <c r="H20" s="28">
        <v>4.1768486408241446E-11</v>
      </c>
      <c r="I20" s="61">
        <v>7.089541477913467E-10</v>
      </c>
      <c r="J20" s="61">
        <v>4.8448634615667957E-9</v>
      </c>
      <c r="K20" s="61">
        <v>1.0139902810459112E-10</v>
      </c>
      <c r="L20" s="61">
        <v>1.7767473901340207E-9</v>
      </c>
    </row>
    <row r="21" spans="1:12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3.1333333333333333</v>
      </c>
      <c r="H21" s="28">
        <f>AVERAGE(H18:H20)</f>
        <v>4.7560127823461755E-11</v>
      </c>
      <c r="I21" s="61">
        <f t="shared" ref="I21:J21" si="8">AVERAGE(I18:I20)</f>
        <v>7.0480405711579913E-10</v>
      </c>
      <c r="J21" s="61">
        <f t="shared" si="8"/>
        <v>7.377084699840648E-9</v>
      </c>
      <c r="K21" s="61">
        <f>AVERAGE(K18:K20)</f>
        <v>9.190451762023723E-11</v>
      </c>
      <c r="L21" s="61">
        <f t="shared" ref="L21" si="9">AVERAGE(L18:L20)</f>
        <v>1.9156869028019472E-9</v>
      </c>
    </row>
    <row r="22" spans="1:12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>
        <v>1</v>
      </c>
      <c r="G22" s="24">
        <v>4.5999999999999996</v>
      </c>
      <c r="H22" s="28">
        <v>4.3124954971159953E-11</v>
      </c>
      <c r="I22" s="61">
        <v>1.2744274303686285E-9</v>
      </c>
      <c r="J22" s="61">
        <v>8.9801108720955937E-9</v>
      </c>
      <c r="K22" s="61">
        <v>1.1329086036201206E-10</v>
      </c>
      <c r="L22" s="61">
        <v>2.5607648513869607E-9</v>
      </c>
    </row>
    <row r="23" spans="1:12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>
        <v>2</v>
      </c>
      <c r="G23" s="24">
        <v>4.0999999999999996</v>
      </c>
      <c r="H23" s="28">
        <v>4.6491046924488242E-11</v>
      </c>
      <c r="I23" s="61">
        <v>1.9798136643649256E-9</v>
      </c>
      <c r="J23" s="61">
        <v>1.0135256560125638E-8</v>
      </c>
      <c r="K23" s="61">
        <v>1.3009859158836402E-10</v>
      </c>
      <c r="L23" s="61">
        <v>4.1096224286570632E-9</v>
      </c>
    </row>
    <row r="24" spans="1:12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>
        <v>3</v>
      </c>
      <c r="G24" s="24">
        <v>4</v>
      </c>
      <c r="H24" s="28">
        <v>4.1190630265434359E-11</v>
      </c>
      <c r="I24" s="61">
        <v>1.2554305989658245E-9</v>
      </c>
      <c r="J24" s="61">
        <v>7.7267338574727652E-9</v>
      </c>
      <c r="K24" s="61">
        <v>8.7515691844544425E-11</v>
      </c>
      <c r="L24" s="61">
        <v>2.4561662592873393E-9</v>
      </c>
    </row>
    <row r="25" spans="1:12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0</v>
      </c>
      <c r="G25" s="14">
        <f>AVERAGE(G22:G24)</f>
        <v>4.2333333333333334</v>
      </c>
      <c r="H25" s="28">
        <f>AVERAGE(H22:H24)</f>
        <v>4.3602210720360847E-11</v>
      </c>
      <c r="I25" s="61">
        <f t="shared" ref="I25:J25" si="10">AVERAGE(I22:I24)</f>
        <v>1.5032238978997929E-9</v>
      </c>
      <c r="J25" s="61">
        <f t="shared" si="10"/>
        <v>8.9473670965646645E-9</v>
      </c>
      <c r="K25" s="61">
        <f>AVERAGE(K22:K24)</f>
        <v>1.1030171459830684E-10</v>
      </c>
      <c r="L25" s="61">
        <f t="shared" ref="L25" si="11">AVERAGE(L22:L24)</f>
        <v>3.0421845131104543E-9</v>
      </c>
    </row>
    <row r="26" spans="1:12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>
        <v>1</v>
      </c>
      <c r="G26" s="24">
        <v>4.2</v>
      </c>
      <c r="H26" s="28">
        <v>4.1364690377014214E-11</v>
      </c>
      <c r="I26" s="61">
        <v>1.2638633286882764E-9</v>
      </c>
      <c r="J26" s="61">
        <v>4.8251518244293283E-9</v>
      </c>
      <c r="K26" s="61">
        <v>1.1654586918230607E-10</v>
      </c>
      <c r="L26" s="61">
        <v>2.8876561265952608E-9</v>
      </c>
    </row>
    <row r="27" spans="1:12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>
        <v>2</v>
      </c>
      <c r="G27" s="24">
        <v>4.2</v>
      </c>
      <c r="H27" s="28">
        <v>4.8151937700942566E-11</v>
      </c>
      <c r="I27" s="61">
        <v>1.1916744220178235E-9</v>
      </c>
      <c r="J27" s="61">
        <v>7.1075095652523352E-9</v>
      </c>
      <c r="K27" s="61">
        <v>1.1606166170614535E-10</v>
      </c>
      <c r="L27" s="61">
        <v>2.7314267363975047E-9</v>
      </c>
    </row>
    <row r="28" spans="1:12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>
        <v>3</v>
      </c>
      <c r="G28" s="24">
        <v>3.9</v>
      </c>
      <c r="H28" s="28">
        <v>3.4688331972913763E-11</v>
      </c>
      <c r="I28" s="61">
        <v>8.1988740979873288E-10</v>
      </c>
      <c r="J28" s="61">
        <v>6.10347333218971E-9</v>
      </c>
      <c r="K28" s="61">
        <v>9.2409345470626798E-11</v>
      </c>
      <c r="L28" s="61">
        <v>1.8319304175515161E-9</v>
      </c>
    </row>
    <row r="29" spans="1:12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0</v>
      </c>
      <c r="G29" s="14">
        <f>AVERAGE(G26:G28)</f>
        <v>4.1000000000000005</v>
      </c>
      <c r="H29" s="28">
        <f>AVERAGE(H26:H28)</f>
        <v>4.1401653350290179E-11</v>
      </c>
      <c r="I29" s="61">
        <f t="shared" ref="I29:J29" si="12">AVERAGE(I26:I28)</f>
        <v>1.0918083868349444E-9</v>
      </c>
      <c r="J29" s="61">
        <f t="shared" si="12"/>
        <v>6.012044907290457E-9</v>
      </c>
      <c r="K29" s="61">
        <f>AVERAGE(K26:K28)</f>
        <v>1.0833895878635941E-10</v>
      </c>
      <c r="L29" s="61">
        <f t="shared" ref="L29" si="13">AVERAGE(L26:L28)</f>
        <v>2.4836710935147604E-9</v>
      </c>
    </row>
    <row r="30" spans="1:12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>
        <v>1</v>
      </c>
      <c r="G30" s="24">
        <v>4.0999999999999996</v>
      </c>
      <c r="H30" s="28">
        <v>4.7246687092229526E-11</v>
      </c>
      <c r="I30" s="61">
        <v>1.3521715955630081E-9</v>
      </c>
      <c r="J30" s="61">
        <v>5.2768832187020928E-9</v>
      </c>
      <c r="K30" s="61">
        <v>1.1437522820185419E-10</v>
      </c>
      <c r="L30" s="61">
        <v>3.0769655723413565E-9</v>
      </c>
    </row>
    <row r="31" spans="1:12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>
        <v>2</v>
      </c>
      <c r="G31" s="24">
        <v>3.8</v>
      </c>
      <c r="H31" s="28">
        <v>3.9903559898562976E-11</v>
      </c>
      <c r="I31" s="61">
        <v>8.6688593414554474E-10</v>
      </c>
      <c r="J31" s="61">
        <v>4.5315086212373479E-9</v>
      </c>
      <c r="K31" s="61">
        <v>9.4650086710708931E-11</v>
      </c>
      <c r="L31" s="61">
        <v>1.798249897835696E-9</v>
      </c>
    </row>
    <row r="32" spans="1:12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>
        <v>3</v>
      </c>
      <c r="G32" s="24">
        <v>4.2</v>
      </c>
      <c r="H32" s="28">
        <v>4.148175621681034E-11</v>
      </c>
      <c r="I32" s="61">
        <v>1.0818119135692629E-9</v>
      </c>
      <c r="J32" s="61">
        <v>6.0947479752856268E-9</v>
      </c>
      <c r="K32" s="61">
        <v>1.0977200029334309E-10</v>
      </c>
      <c r="L32" s="61">
        <v>2.246733782882973E-9</v>
      </c>
    </row>
    <row r="33" spans="1:12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0</v>
      </c>
      <c r="G33" s="14">
        <f>AVERAGE(G30:G32)</f>
        <v>4.0333333333333332</v>
      </c>
      <c r="H33" s="28">
        <f>AVERAGE(H30:H32)</f>
        <v>4.2877334402534279E-11</v>
      </c>
      <c r="I33" s="61">
        <f t="shared" ref="I33:J33" si="14">AVERAGE(I30:I32)</f>
        <v>1.1002898144259386E-9</v>
      </c>
      <c r="J33" s="61">
        <f t="shared" si="14"/>
        <v>5.3010466050750225E-9</v>
      </c>
      <c r="K33" s="61">
        <f>AVERAGE(K30:K32)</f>
        <v>1.0626577173530206E-10</v>
      </c>
      <c r="L33" s="61">
        <f t="shared" ref="L33" si="15">AVERAGE(L30:L32)</f>
        <v>2.3739830843533421E-9</v>
      </c>
    </row>
    <row r="34" spans="1:12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>
        <v>1</v>
      </c>
      <c r="G34" s="24">
        <v>4</v>
      </c>
      <c r="H34" s="28">
        <v>4.7895833472798779E-11</v>
      </c>
      <c r="I34" s="61">
        <v>1.5459971337920382E-9</v>
      </c>
      <c r="J34" s="61">
        <v>5.1151167784493252E-9</v>
      </c>
      <c r="K34" s="61">
        <v>1.4488079840407432E-10</v>
      </c>
      <c r="L34" s="61">
        <v>3.1479643133765901E-9</v>
      </c>
    </row>
    <row r="35" spans="1:12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>
        <v>2</v>
      </c>
      <c r="G35" s="24">
        <v>3.5</v>
      </c>
      <c r="H35" s="28">
        <v>4.4133734446799027E-11</v>
      </c>
      <c r="I35" s="61">
        <v>1.8826131765465272E-9</v>
      </c>
      <c r="J35" s="61">
        <v>4.8097149519064295E-9</v>
      </c>
      <c r="K35" s="61">
        <v>1.1659636591350692E-10</v>
      </c>
      <c r="L35" s="61">
        <v>3.4182614904945138E-9</v>
      </c>
    </row>
    <row r="36" spans="1:12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>
        <v>3</v>
      </c>
      <c r="G36" s="24">
        <v>3.7</v>
      </c>
      <c r="H36" s="28">
        <v>4.7852425123660463E-11</v>
      </c>
      <c r="I36" s="61">
        <v>1.4313291591249629E-9</v>
      </c>
      <c r="J36" s="61">
        <v>6.0947479752856268E-9</v>
      </c>
      <c r="K36" s="61">
        <v>1.1301825626025677E-10</v>
      </c>
      <c r="L36" s="61">
        <v>2.2000998434522035E-9</v>
      </c>
    </row>
    <row r="37" spans="1:12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3.7333333333333329</v>
      </c>
      <c r="H37" s="28">
        <f>AVERAGE(H34:H36)</f>
        <v>4.6627331014419427E-11</v>
      </c>
      <c r="I37" s="61">
        <f t="shared" ref="I37:J37" si="16">AVERAGE(I34:I36)</f>
        <v>1.6199798231545094E-9</v>
      </c>
      <c r="J37" s="61">
        <f t="shared" si="16"/>
        <v>5.3398599018804596E-9</v>
      </c>
      <c r="K37" s="61">
        <f>AVERAGE(K34:K36)</f>
        <v>1.2483180685927935E-10</v>
      </c>
      <c r="L37" s="61">
        <f t="shared" ref="L37" si="17">AVERAGE(L34:L36)</f>
        <v>2.922108549107769E-9</v>
      </c>
    </row>
    <row r="38" spans="1:12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>
        <v>1</v>
      </c>
      <c r="G38" s="24">
        <v>3</v>
      </c>
      <c r="H38" s="28">
        <v>3.0322789767198534E-11</v>
      </c>
      <c r="I38" s="61">
        <v>5.5135971769053421E-10</v>
      </c>
      <c r="J38" s="61">
        <v>3.4010169091742516E-9</v>
      </c>
      <c r="K38" s="61">
        <v>5.5139548761450063E-11</v>
      </c>
      <c r="L38" s="61">
        <v>1.080058645963789E-9</v>
      </c>
    </row>
    <row r="39" spans="1:12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>
        <v>2</v>
      </c>
      <c r="G39" s="24">
        <v>3.3</v>
      </c>
      <c r="H39" s="28">
        <v>3.0537714390098723E-11</v>
      </c>
      <c r="I39" s="61">
        <v>4.9555093460076049E-10</v>
      </c>
      <c r="J39" s="61">
        <v>3.4589725243696074E-9</v>
      </c>
      <c r="K39" s="61">
        <v>7.5065418871739782E-11</v>
      </c>
      <c r="L39" s="61">
        <v>1.0434924924801135E-9</v>
      </c>
    </row>
    <row r="40" spans="1:12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>
        <v>3</v>
      </c>
      <c r="G40" s="24">
        <v>3.1</v>
      </c>
      <c r="H40" s="28">
        <v>2.8256683712427652E-11</v>
      </c>
      <c r="I40" s="61">
        <v>5.9307628289539018E-10</v>
      </c>
      <c r="J40" s="61">
        <v>3.3517201687942443E-9</v>
      </c>
      <c r="K40" s="61">
        <v>9.7382010357031975E-11</v>
      </c>
      <c r="L40" s="61">
        <v>1.3460634709843383E-9</v>
      </c>
    </row>
    <row r="41" spans="1:12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3.1333333333333333</v>
      </c>
      <c r="H41" s="28">
        <f>AVERAGE(H38:H40)</f>
        <v>2.97057292899083E-11</v>
      </c>
      <c r="I41" s="61">
        <f t="shared" ref="I41:J41" si="18">AVERAGE(I38:I40)</f>
        <v>5.4666231172889496E-10</v>
      </c>
      <c r="J41" s="61">
        <f t="shared" si="18"/>
        <v>3.4039032007793683E-9</v>
      </c>
      <c r="K41" s="61">
        <f>AVERAGE(K38:K40)</f>
        <v>7.5862325996740607E-11</v>
      </c>
      <c r="L41" s="61">
        <f t="shared" ref="L41" si="19">AVERAGE(L38:L40)</f>
        <v>1.1565382031427471E-9</v>
      </c>
    </row>
    <row r="42" spans="1:12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>
        <v>1</v>
      </c>
      <c r="G42" s="24">
        <v>3.3</v>
      </c>
      <c r="H42" s="28">
        <v>3.3295107215142792E-11</v>
      </c>
      <c r="I42" s="61">
        <v>3.9973150317573464E-10</v>
      </c>
      <c r="J42" s="61">
        <v>3.2354219040758859E-9</v>
      </c>
      <c r="K42" s="61">
        <v>8.3812278489098483E-11</v>
      </c>
      <c r="L42" s="61">
        <v>6.6852753026702975E-10</v>
      </c>
    </row>
    <row r="43" spans="1:12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>
        <v>2</v>
      </c>
      <c r="G43" s="24">
        <v>4.9000000000000004</v>
      </c>
      <c r="H43" s="28">
        <v>2.9238259458218526E-11</v>
      </c>
      <c r="I43" s="61">
        <v>3.4945631246520626E-10</v>
      </c>
      <c r="J43" s="61">
        <v>3.495455678016296E-9</v>
      </c>
      <c r="K43" s="61">
        <v>7.0219936320439487E-11</v>
      </c>
      <c r="L43" s="61">
        <v>8.8017484461743315E-10</v>
      </c>
    </row>
    <row r="44" spans="1:12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>
        <v>3</v>
      </c>
      <c r="G44" s="24">
        <v>3.8</v>
      </c>
      <c r="H44" s="28">
        <v>3.0279061460581886E-11</v>
      </c>
      <c r="I44" s="61">
        <v>3.5122709653304032E-10</v>
      </c>
      <c r="J44" s="61">
        <v>3.8033327595418224E-9</v>
      </c>
      <c r="K44" s="61">
        <v>7.5654458448741844E-11</v>
      </c>
      <c r="L44" s="61">
        <v>9.4959244248349806E-10</v>
      </c>
    </row>
    <row r="45" spans="1:12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4</v>
      </c>
      <c r="H45" s="28">
        <f>AVERAGE(H42:H44)</f>
        <v>3.0937476044647735E-11</v>
      </c>
      <c r="I45" s="61">
        <f t="shared" ref="I45:J45" si="20">AVERAGE(I42:I44)</f>
        <v>3.6680497072466044E-10</v>
      </c>
      <c r="J45" s="61">
        <f t="shared" si="20"/>
        <v>3.5114034472113351E-9</v>
      </c>
      <c r="K45" s="61">
        <f>AVERAGE(K42:K44)</f>
        <v>7.6562224419426605E-11</v>
      </c>
      <c r="L45" s="61">
        <f t="shared" ref="L45" si="21">AVERAGE(L42:L44)</f>
        <v>8.3276493912265369E-10</v>
      </c>
    </row>
    <row r="46" spans="1:12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>
        <v>1</v>
      </c>
      <c r="G46" s="24">
        <v>3.3</v>
      </c>
      <c r="H46" s="28">
        <v>3.0839615467643203E-11</v>
      </c>
      <c r="I46" s="61">
        <v>4.5237672395437276E-10</v>
      </c>
      <c r="J46" s="61">
        <v>4.2456296794244611E-9</v>
      </c>
      <c r="K46" s="61">
        <v>7.3840802953086586E-11</v>
      </c>
      <c r="L46" s="61">
        <v>9.5512174803548807E-10</v>
      </c>
    </row>
    <row r="47" spans="1:12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>
        <v>2</v>
      </c>
      <c r="G47" s="24">
        <v>4.0999999999999996</v>
      </c>
      <c r="H47" s="28">
        <v>2.8896425277718788E-11</v>
      </c>
      <c r="I47" s="61">
        <v>3.7568060236213648E-10</v>
      </c>
      <c r="J47" s="61">
        <v>3.7325040551634088E-9</v>
      </c>
      <c r="K47" s="61">
        <v>8.8970171782955329E-11</v>
      </c>
      <c r="L47" s="61">
        <v>8.5420895824748729E-10</v>
      </c>
    </row>
    <row r="48" spans="1:12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>
        <v>3</v>
      </c>
      <c r="G48" s="24">
        <v>3.7</v>
      </c>
      <c r="H48" s="28">
        <v>3.0818711287482882E-11</v>
      </c>
      <c r="I48" s="61">
        <v>4.9438952342205335E-10</v>
      </c>
      <c r="J48" s="61">
        <v>4.0933287512529673E-9</v>
      </c>
      <c r="K48" s="61">
        <v>8.1312085803805093E-11</v>
      </c>
      <c r="L48" s="61">
        <v>1.0767707032953106E-9</v>
      </c>
    </row>
    <row r="49" spans="1:12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3.6999999999999997</v>
      </c>
      <c r="H49" s="30">
        <f>AVERAGE(H46:H48)</f>
        <v>3.0184917344281626E-11</v>
      </c>
      <c r="I49" s="62">
        <f t="shared" ref="I49:J49" si="22">AVERAGE(I46:I48)</f>
        <v>4.4081561657952081E-10</v>
      </c>
      <c r="J49" s="62">
        <f t="shared" si="22"/>
        <v>4.0238208286136127E-9</v>
      </c>
      <c r="K49" s="62">
        <f>AVERAGE(K46:K48)</f>
        <v>8.1374353513282332E-11</v>
      </c>
      <c r="L49" s="62">
        <f t="shared" ref="L49" si="23">AVERAGE(L46:L48)</f>
        <v>9.6203380319276208E-10</v>
      </c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xSplit="1" topLeftCell="B1" activePane="topRight" state="frozen"/>
      <selection pane="topRight" activeCell="N39" sqref="N39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2.453125" bestFit="1" customWidth="1"/>
    <col min="10" max="10" width="12.7265625" bestFit="1" customWidth="1"/>
    <col min="11" max="11" width="14.90625" customWidth="1"/>
    <col min="12" max="12" width="13.90625" customWidth="1"/>
  </cols>
  <sheetData>
    <row r="1" spans="1:12" ht="14.4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63" t="s">
        <v>261</v>
      </c>
      <c r="I1" s="63" t="s">
        <v>262</v>
      </c>
      <c r="J1" s="63" t="s">
        <v>263</v>
      </c>
      <c r="K1" s="63" t="s">
        <v>264</v>
      </c>
      <c r="L1" s="63" t="s">
        <v>265</v>
      </c>
    </row>
    <row r="2" spans="1:12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307</v>
      </c>
      <c r="G2" s="24">
        <v>5.7</v>
      </c>
      <c r="H2" s="28">
        <v>6.2593682076608757E-11</v>
      </c>
      <c r="I2" s="61">
        <v>1.4133195403667945E-9</v>
      </c>
      <c r="J2" s="61">
        <v>6.6269324733154342E-9</v>
      </c>
      <c r="K2" s="61">
        <v>1.6079444587245347E-10</v>
      </c>
      <c r="L2" s="61">
        <v>2.7187933719514558E-9</v>
      </c>
    </row>
    <row r="3" spans="1:12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315</v>
      </c>
      <c r="G3" s="24">
        <v>6</v>
      </c>
      <c r="H3" s="28">
        <v>5.4600358098597768E-11</v>
      </c>
      <c r="I3" s="61">
        <v>1.2870387184752111E-9</v>
      </c>
      <c r="J3" s="61">
        <v>6.9232649528905424E-9</v>
      </c>
      <c r="K3" s="61">
        <v>1.263264595320087E-10</v>
      </c>
      <c r="L3" s="61">
        <v>2.599530492962661E-9</v>
      </c>
    </row>
    <row r="4" spans="1:12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317</v>
      </c>
      <c r="G4" s="24">
        <v>6.6</v>
      </c>
      <c r="H4" s="28">
        <v>6.3680918373633702E-11</v>
      </c>
      <c r="I4" s="61">
        <v>9.1030629177197173E-11</v>
      </c>
      <c r="J4" s="61">
        <v>9.5190312362725009E-10</v>
      </c>
      <c r="K4" s="61">
        <v>2.0689051182195337E-9</v>
      </c>
      <c r="L4" s="61">
        <v>8.8628239938117972E-9</v>
      </c>
    </row>
    <row r="5" spans="1:12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8</v>
      </c>
      <c r="G5" s="14">
        <f>AVERAGE(G2:G4)</f>
        <v>6.0999999999999988</v>
      </c>
      <c r="H5" s="28">
        <f>AVERAGE(H2:H4)</f>
        <v>6.0291652849613405E-11</v>
      </c>
      <c r="I5" s="61">
        <f t="shared" ref="I5:J5" si="0">AVERAGE(I2:I4)</f>
        <v>9.3046296267306761E-10</v>
      </c>
      <c r="J5" s="61">
        <f t="shared" si="0"/>
        <v>4.8340335166110758E-9</v>
      </c>
      <c r="K5" s="61">
        <f>AVERAGE(K2:K4)</f>
        <v>7.8534200787466536E-10</v>
      </c>
      <c r="L5" s="61">
        <f t="shared" ref="L5" si="1">AVERAGE(L2:L4)</f>
        <v>4.7270492862419713E-9</v>
      </c>
    </row>
    <row r="6" spans="1:12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315</v>
      </c>
      <c r="G6" s="24">
        <v>6.2</v>
      </c>
      <c r="H6" s="28">
        <v>5.2948414554725915E-11</v>
      </c>
      <c r="I6" s="61">
        <v>1.4681464456283199E-9</v>
      </c>
      <c r="J6" s="61">
        <v>8.6255986378096698E-9</v>
      </c>
      <c r="K6" s="61">
        <v>1.3887068084136137E-10</v>
      </c>
      <c r="L6" s="61">
        <v>2.2690842628996739E-9</v>
      </c>
    </row>
    <row r="7" spans="1:12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308</v>
      </c>
      <c r="G7" s="24">
        <v>8.3000000000000007</v>
      </c>
      <c r="H7" s="28">
        <v>5.0999239147485093E-11</v>
      </c>
      <c r="I7" s="61">
        <v>1.3734273201039122E-9</v>
      </c>
      <c r="J7" s="61">
        <v>8.0859701506969228E-9</v>
      </c>
      <c r="K7" s="61">
        <v>1.2117667379603494E-10</v>
      </c>
      <c r="L7" s="61">
        <v>2.1556471592726149E-9</v>
      </c>
    </row>
    <row r="8" spans="1:12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316</v>
      </c>
      <c r="G8" s="24">
        <v>9</v>
      </c>
      <c r="H8" s="28">
        <v>5.6148917586383273E-11</v>
      </c>
      <c r="I8" s="61">
        <v>1.3599525867473147E-9</v>
      </c>
      <c r="J8" s="61">
        <v>8.9559827338883907E-9</v>
      </c>
      <c r="K8" s="61">
        <v>1.5808191043835303E-10</v>
      </c>
      <c r="L8" s="61">
        <v>3.6425487877866431E-9</v>
      </c>
    </row>
    <row r="9" spans="1:12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8</v>
      </c>
      <c r="G9" s="14">
        <f>AVERAGE(G6:G8)</f>
        <v>7.833333333333333</v>
      </c>
      <c r="H9" s="28">
        <f>AVERAGE(H6:H8)</f>
        <v>5.336552376286476E-11</v>
      </c>
      <c r="I9" s="61">
        <f t="shared" ref="I9:J9" si="2">AVERAGE(I6:I8)</f>
        <v>1.400508784159849E-9</v>
      </c>
      <c r="J9" s="61">
        <f t="shared" si="2"/>
        <v>8.555850507464995E-9</v>
      </c>
      <c r="K9" s="61">
        <f>AVERAGE(K6:K8)</f>
        <v>1.3937642169191646E-10</v>
      </c>
      <c r="L9" s="61">
        <f t="shared" ref="L9" si="3">AVERAGE(L6:L8)</f>
        <v>2.6890934033196442E-9</v>
      </c>
    </row>
    <row r="10" spans="1:12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319</v>
      </c>
      <c r="G10" s="24">
        <v>6.7</v>
      </c>
      <c r="H10" s="28">
        <v>7.8713242014328361E-11</v>
      </c>
      <c r="I10" s="61">
        <v>1.8545738854344966E-9</v>
      </c>
      <c r="J10" s="61">
        <v>7.6761073639641743E-8</v>
      </c>
      <c r="K10" s="61">
        <v>1.1201759039789177E-10</v>
      </c>
      <c r="L10" s="61">
        <v>5.3989667656531046E-9</v>
      </c>
    </row>
    <row r="11" spans="1:12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315</v>
      </c>
      <c r="G11" s="24">
        <v>7.5</v>
      </c>
      <c r="H11" s="28">
        <v>6.484928160057162E-11</v>
      </c>
      <c r="I11" s="61">
        <v>1.6663981378590485E-9</v>
      </c>
      <c r="J11" s="61">
        <v>5.5140415855019607E-8</v>
      </c>
      <c r="K11" s="61">
        <v>2.7151674113783854E-10</v>
      </c>
      <c r="L11" s="61">
        <v>4.1364706061699394E-9</v>
      </c>
    </row>
    <row r="12" spans="1:12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320</v>
      </c>
      <c r="G12" s="24">
        <v>7.4</v>
      </c>
      <c r="H12" s="28">
        <v>5.776151800374782E-11</v>
      </c>
      <c r="I12" s="61">
        <v>1.8851564228199831E-9</v>
      </c>
      <c r="J12" s="61">
        <v>4.7440722621392908E-9</v>
      </c>
      <c r="K12" s="61">
        <v>1.4014683518570873E-10</v>
      </c>
      <c r="L12" s="61">
        <v>5.7807955442341701E-8</v>
      </c>
    </row>
    <row r="13" spans="1:12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8</v>
      </c>
      <c r="G13" s="14">
        <f>AVERAGE(G10:G12)</f>
        <v>7.2</v>
      </c>
      <c r="H13" s="28">
        <f>AVERAGE(H10:H12)</f>
        <v>6.7108013872882598E-11</v>
      </c>
      <c r="I13" s="61">
        <f t="shared" ref="I13:J13" si="4">AVERAGE(I10:I12)</f>
        <v>1.8020428153711759E-9</v>
      </c>
      <c r="J13" s="61">
        <f t="shared" si="4"/>
        <v>4.5548520585600211E-8</v>
      </c>
      <c r="K13" s="61">
        <f>AVERAGE(K10:K12)</f>
        <v>1.7456038890714637E-10</v>
      </c>
      <c r="L13" s="61">
        <f t="shared" ref="L13" si="5">AVERAGE(L10:L12)</f>
        <v>2.2447797604721582E-8</v>
      </c>
    </row>
    <row r="14" spans="1:12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319</v>
      </c>
      <c r="G14" s="24">
        <v>6.4</v>
      </c>
      <c r="H14" s="28">
        <v>5.7950380055868532E-11</v>
      </c>
      <c r="I14" s="61">
        <v>1.4495281228769726E-9</v>
      </c>
      <c r="J14" s="61">
        <v>6.4670739221515279E-8</v>
      </c>
      <c r="K14" s="61">
        <v>1.4408616744609696E-10</v>
      </c>
      <c r="L14" s="61">
        <v>3.4476796140218141E-9</v>
      </c>
    </row>
    <row r="15" spans="1:12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315</v>
      </c>
      <c r="G15" s="24">
        <v>7.2</v>
      </c>
      <c r="H15" s="28">
        <v>7.0998906552181551E-11</v>
      </c>
      <c r="I15" s="61">
        <v>1.7050535760513872E-9</v>
      </c>
      <c r="J15" s="61">
        <v>4.9233050391551208E-8</v>
      </c>
      <c r="K15" s="61">
        <v>2.6898414170922271E-10</v>
      </c>
      <c r="L15" s="61">
        <v>4.8345867927224862E-9</v>
      </c>
    </row>
    <row r="16" spans="1:12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320</v>
      </c>
      <c r="G16" s="24">
        <v>9.1</v>
      </c>
      <c r="H16" s="28">
        <v>5.7919750773812499E-11</v>
      </c>
      <c r="I16" s="61">
        <v>2.082670929391217E-9</v>
      </c>
      <c r="J16" s="61">
        <v>9.453490883029272E-8</v>
      </c>
      <c r="K16" s="61">
        <v>1.6015113399060941E-10</v>
      </c>
      <c r="L16" s="61">
        <v>1.165465295935069E-8</v>
      </c>
    </row>
    <row r="17" spans="1:12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8</v>
      </c>
      <c r="G17" s="14">
        <f>AVERAGE(G14:G16)</f>
        <v>7.5666666666666673</v>
      </c>
      <c r="H17" s="28">
        <f>AVERAGE(H14:H16)</f>
        <v>6.2289679127287523E-11</v>
      </c>
      <c r="I17" s="61">
        <f t="shared" ref="I17:J17" si="6">AVERAGE(I14:I16)</f>
        <v>1.7457508761065259E-9</v>
      </c>
      <c r="J17" s="61">
        <f t="shared" si="6"/>
        <v>6.9479566147786402E-8</v>
      </c>
      <c r="K17" s="61">
        <f>AVERAGE(K14:K16)</f>
        <v>1.9107381438197635E-10</v>
      </c>
      <c r="L17" s="61">
        <f t="shared" ref="L17" si="7">AVERAGE(L14:L16)</f>
        <v>6.6456397886983303E-9</v>
      </c>
    </row>
    <row r="18" spans="1:12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313</v>
      </c>
      <c r="G18" s="24">
        <v>8</v>
      </c>
      <c r="H18" s="28">
        <v>6.6247308857326229E-11</v>
      </c>
      <c r="I18" s="61">
        <v>2.1003009600764121E-9</v>
      </c>
      <c r="J18" s="61">
        <v>4.721189170112529E-8</v>
      </c>
      <c r="K18" s="61">
        <v>1.5318110137076005E-10</v>
      </c>
      <c r="L18" s="61">
        <v>7.0576332417251316E-9</v>
      </c>
    </row>
    <row r="19" spans="1:12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319</v>
      </c>
      <c r="G19" s="24">
        <v>8.4</v>
      </c>
      <c r="H19" s="28">
        <v>6.3260844110610946E-11</v>
      </c>
      <c r="I19" s="61">
        <v>2.7655339523763283E-9</v>
      </c>
      <c r="J19" s="61">
        <v>3.2168351754240564E-8</v>
      </c>
      <c r="K19" s="61">
        <v>1.5996288355048697E-10</v>
      </c>
      <c r="L19" s="61">
        <v>1.3177961877220538E-8</v>
      </c>
    </row>
    <row r="20" spans="1:12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315</v>
      </c>
      <c r="G20" s="24">
        <v>8.6</v>
      </c>
      <c r="H20" s="28">
        <v>8.6618765196236605E-11</v>
      </c>
      <c r="I20" s="61">
        <v>1.9963899469051583E-9</v>
      </c>
      <c r="J20" s="61">
        <v>3.9346695239884337E-8</v>
      </c>
      <c r="K20" s="61">
        <v>1.5443657263976343E-10</v>
      </c>
      <c r="L20" s="61">
        <v>7.2389005196344661E-9</v>
      </c>
    </row>
    <row r="21" spans="1:12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8</v>
      </c>
      <c r="G21" s="14">
        <f>AVERAGE(G18:G20)</f>
        <v>8.3333333333333339</v>
      </c>
      <c r="H21" s="28">
        <f>AVERAGE(H18:H20)</f>
        <v>7.2042306054724593E-11</v>
      </c>
      <c r="I21" s="61">
        <f t="shared" ref="I21:J21" si="8">AVERAGE(I18:I20)</f>
        <v>2.2874082864526327E-9</v>
      </c>
      <c r="J21" s="61">
        <f t="shared" si="8"/>
        <v>3.9575646231750063E-8</v>
      </c>
      <c r="K21" s="61">
        <f>AVERAGE(K18:K20)</f>
        <v>1.5586018585367016E-10</v>
      </c>
      <c r="L21" s="61">
        <f t="shared" ref="L21" si="9">AVERAGE(L18:L20)</f>
        <v>9.158165212860046E-9</v>
      </c>
    </row>
    <row r="22" spans="1:12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307</v>
      </c>
      <c r="G22" s="24">
        <v>4.0999999999999996</v>
      </c>
      <c r="H22" s="28">
        <v>3.8060982619455166E-11</v>
      </c>
      <c r="I22" s="61">
        <v>2.0325413679577798E-9</v>
      </c>
      <c r="J22" s="61">
        <v>5.3343068485529743E-9</v>
      </c>
      <c r="K22" s="61">
        <v>1.3410606567241756E-10</v>
      </c>
      <c r="L22" s="61">
        <v>1.8386512354058909E-8</v>
      </c>
    </row>
    <row r="23" spans="1:12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310</v>
      </c>
      <c r="G23" s="24">
        <v>4.7</v>
      </c>
      <c r="H23" s="28">
        <v>4.32953389834916E-11</v>
      </c>
      <c r="I23" s="61">
        <v>1.4837311372909176E-9</v>
      </c>
      <c r="J23" s="61">
        <v>4.6454366630467226E-9</v>
      </c>
      <c r="K23" s="61">
        <v>1.1167649551094052E-10</v>
      </c>
      <c r="L23" s="61">
        <v>9.198200664423857E-9</v>
      </c>
    </row>
    <row r="24" spans="1:12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311</v>
      </c>
      <c r="G24" s="24">
        <v>6.7</v>
      </c>
      <c r="H24" s="28">
        <v>5.5984840201783039E-11</v>
      </c>
      <c r="I24" s="61">
        <v>1.6230329131491772E-9</v>
      </c>
      <c r="J24" s="61">
        <v>4.8288068348131768E-9</v>
      </c>
      <c r="K24" s="61">
        <v>1.2800627970239327E-10</v>
      </c>
      <c r="L24" s="61">
        <v>1.4949698806172691E-8</v>
      </c>
    </row>
    <row r="25" spans="1:12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0</v>
      </c>
      <c r="G25" s="14">
        <f>AVERAGE(G22:G24)</f>
        <v>5.166666666666667</v>
      </c>
      <c r="H25" s="28">
        <f>AVERAGE(H22:H24)</f>
        <v>4.5780387268243266E-11</v>
      </c>
      <c r="I25" s="61">
        <f t="shared" ref="I25:J25" si="10">AVERAGE(I22:I24)</f>
        <v>1.7131018061326248E-9</v>
      </c>
      <c r="J25" s="61">
        <f t="shared" si="10"/>
        <v>4.9361834488042915E-9</v>
      </c>
      <c r="K25" s="61">
        <f>AVERAGE(K22:K24)</f>
        <v>1.2459628029525045E-10</v>
      </c>
      <c r="L25" s="61">
        <f t="shared" ref="L25" si="11">AVERAGE(L22:L24)</f>
        <v>1.4178137274885153E-8</v>
      </c>
    </row>
    <row r="26" spans="1:12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307</v>
      </c>
      <c r="G26" s="24">
        <v>5.3</v>
      </c>
      <c r="H26" s="28">
        <v>5.2776810165134167E-11</v>
      </c>
      <c r="I26" s="61">
        <v>1.1694688501607828E-9</v>
      </c>
      <c r="J26" s="61">
        <v>2.7494959403280811E-9</v>
      </c>
      <c r="K26" s="61">
        <v>1.0106342006490608E-10</v>
      </c>
      <c r="L26" s="61">
        <v>1.369378049481728E-8</v>
      </c>
    </row>
    <row r="27" spans="1:12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 t="s">
        <v>308</v>
      </c>
      <c r="G27" s="24">
        <v>5.7</v>
      </c>
      <c r="H27" s="28">
        <v>3.5810042215471368E-11</v>
      </c>
      <c r="I27" s="61">
        <v>1.1540811021323512E-9</v>
      </c>
      <c r="J27" s="61">
        <v>2.7133183621658695E-9</v>
      </c>
      <c r="K27" s="61">
        <v>9.4737424321218672E-11</v>
      </c>
      <c r="L27" s="61">
        <v>9.1063940390510136E-9</v>
      </c>
    </row>
    <row r="28" spans="1:12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 t="s">
        <v>309</v>
      </c>
      <c r="G28" s="24">
        <v>4.5999999999999996</v>
      </c>
      <c r="H28" s="28">
        <v>5.2776810165134167E-11</v>
      </c>
      <c r="I28" s="61">
        <v>1.3310050914607424E-9</v>
      </c>
      <c r="J28" s="61">
        <v>3.1970190400796609E-9</v>
      </c>
      <c r="K28" s="61">
        <v>1.0410983949933725E-10</v>
      </c>
      <c r="L28" s="61">
        <v>1.7042658574152888E-8</v>
      </c>
    </row>
    <row r="29" spans="1:12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0</v>
      </c>
      <c r="G29" s="14">
        <f>AVERAGE(G26:G28)</f>
        <v>5.2</v>
      </c>
      <c r="H29" s="28">
        <f>AVERAGE(H26:H28)</f>
        <v>4.7121220848579905E-11</v>
      </c>
      <c r="I29" s="61">
        <f t="shared" ref="I29:J29" si="12">AVERAGE(I26:I28)</f>
        <v>1.2181850145846254E-9</v>
      </c>
      <c r="J29" s="61">
        <f t="shared" si="12"/>
        <v>2.8866111141912034E-9</v>
      </c>
      <c r="K29" s="61">
        <f>AVERAGE(K26:K28)</f>
        <v>9.9970227961820672E-11</v>
      </c>
      <c r="L29" s="61">
        <f t="shared" ref="L29" si="13">AVERAGE(L26:L28)</f>
        <v>1.3280944369340394E-8</v>
      </c>
    </row>
    <row r="30" spans="1:12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307</v>
      </c>
      <c r="G30" s="24">
        <v>2.2999999999999998</v>
      </c>
      <c r="H30" s="28">
        <v>3.6314879236229794E-11</v>
      </c>
      <c r="I30" s="61">
        <v>1.5926403358060335E-9</v>
      </c>
      <c r="J30" s="61">
        <v>4.6792448590444627E-9</v>
      </c>
      <c r="K30" s="61">
        <v>1.1772887085402846E-10</v>
      </c>
      <c r="L30" s="61">
        <v>9.5183076276316673E-9</v>
      </c>
    </row>
    <row r="31" spans="1:12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312</v>
      </c>
      <c r="G31" s="24">
        <v>4.4000000000000004</v>
      </c>
      <c r="H31" s="28">
        <v>2.7534500013296225E-11</v>
      </c>
      <c r="I31" s="61">
        <v>1.6513534784454973E-9</v>
      </c>
      <c r="J31" s="61">
        <v>3.2523081518923292E-9</v>
      </c>
      <c r="K31" s="61">
        <v>9.1801775031153566E-11</v>
      </c>
      <c r="L31" s="61">
        <v>7.0306385205829783E-9</v>
      </c>
    </row>
    <row r="32" spans="1:12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311</v>
      </c>
      <c r="G32" s="24">
        <v>3.5</v>
      </c>
      <c r="H32" s="28">
        <v>2.9197427181355247E-11</v>
      </c>
      <c r="I32" s="61">
        <v>9.403569232355949E-10</v>
      </c>
      <c r="J32" s="61">
        <v>2.7551457484370297E-9</v>
      </c>
      <c r="K32" s="61">
        <v>1.130240978675886E-10</v>
      </c>
      <c r="L32" s="61">
        <v>1.1766819862452016E-8</v>
      </c>
    </row>
    <row r="33" spans="1:12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0</v>
      </c>
      <c r="G33" s="14">
        <f>AVERAGE(G30:G32)</f>
        <v>3.4</v>
      </c>
      <c r="H33" s="28">
        <f>AVERAGE(H30:H32)</f>
        <v>3.1015602143627086E-11</v>
      </c>
      <c r="I33" s="61">
        <f t="shared" ref="I33:J33" si="14">AVERAGE(I30:I32)</f>
        <v>1.3947835791623754E-9</v>
      </c>
      <c r="J33" s="61">
        <f t="shared" si="14"/>
        <v>3.5622329197912732E-9</v>
      </c>
      <c r="K33" s="61">
        <f>AVERAGE(K30:K32)</f>
        <v>1.0751824791759021E-10</v>
      </c>
      <c r="L33" s="61">
        <f t="shared" ref="L33" si="15">AVERAGE(L30:L32)</f>
        <v>9.4385886702222215E-9</v>
      </c>
    </row>
    <row r="34" spans="1:12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313</v>
      </c>
      <c r="G34" s="24">
        <v>2.8</v>
      </c>
      <c r="H34" s="28">
        <v>4.1159232318990855E-11</v>
      </c>
      <c r="I34" s="61">
        <v>1.5815922150661959E-9</v>
      </c>
      <c r="J34" s="61">
        <v>3.8785275454814451E-9</v>
      </c>
      <c r="K34" s="61">
        <v>1.3078516433881126E-10</v>
      </c>
      <c r="L34" s="61">
        <v>7.3647725501972689E-9</v>
      </c>
    </row>
    <row r="35" spans="1:12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314</v>
      </c>
      <c r="G35" s="24">
        <v>2.5</v>
      </c>
      <c r="H35" s="28">
        <v>4.1135774414690382E-11</v>
      </c>
      <c r="I35" s="61">
        <v>1.4834971362811392E-9</v>
      </c>
      <c r="J35" s="61">
        <v>3.1313710836935231E-9</v>
      </c>
      <c r="K35" s="61">
        <v>1.166592420183523E-10</v>
      </c>
      <c r="L35" s="61">
        <v>8.0449875182331183E-9</v>
      </c>
    </row>
    <row r="36" spans="1:12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307</v>
      </c>
      <c r="G36" s="24">
        <v>3.6</v>
      </c>
      <c r="H36" s="28">
        <v>3.0071461487444535E-11</v>
      </c>
      <c r="I36" s="61">
        <v>1.9823654104349792E-9</v>
      </c>
      <c r="J36" s="61">
        <v>4.7376627141006336E-9</v>
      </c>
      <c r="K36" s="61">
        <v>1.3080930000549276E-10</v>
      </c>
      <c r="L36" s="61">
        <v>1.9326572110910783E-8</v>
      </c>
    </row>
    <row r="37" spans="1:12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2.9666666666666668</v>
      </c>
      <c r="H37" s="28">
        <f>AVERAGE(H34:H36)</f>
        <v>3.7455489407041924E-11</v>
      </c>
      <c r="I37" s="61">
        <f t="shared" ref="I37:J37" si="16">AVERAGE(I34:I36)</f>
        <v>1.6824849205941047E-9</v>
      </c>
      <c r="J37" s="61">
        <f t="shared" si="16"/>
        <v>3.9158537810918678E-9</v>
      </c>
      <c r="K37" s="61">
        <f>AVERAGE(K34:K36)</f>
        <v>1.2608456878755211E-10</v>
      </c>
      <c r="L37" s="61">
        <f t="shared" ref="L37" si="17">AVERAGE(L34:L36)</f>
        <v>1.1578777393113726E-8</v>
      </c>
    </row>
    <row r="38" spans="1:12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 t="s">
        <v>326</v>
      </c>
      <c r="G38" s="24">
        <v>4.9000000000000004</v>
      </c>
      <c r="H38" s="28">
        <v>3.2661458303022006E-11</v>
      </c>
      <c r="I38" s="61">
        <v>6.7981587667458741E-10</v>
      </c>
      <c r="J38" s="61">
        <v>2.5946554467156748E-9</v>
      </c>
      <c r="K38" s="61">
        <v>6.2457749681179172E-11</v>
      </c>
      <c r="L38" s="61">
        <v>9.0731778379462009E-10</v>
      </c>
    </row>
    <row r="39" spans="1:12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 t="s">
        <v>327</v>
      </c>
      <c r="G39" s="24">
        <v>5</v>
      </c>
      <c r="H39" s="28">
        <v>3.6203062215397888E-11</v>
      </c>
      <c r="I39" s="61">
        <v>8.0757059633915505E-10</v>
      </c>
      <c r="J39" s="61">
        <v>2.4085782753224042E-9</v>
      </c>
      <c r="K39" s="61">
        <v>6.9230276755041966E-11</v>
      </c>
      <c r="L39" s="61">
        <v>5.423187224153304E-10</v>
      </c>
    </row>
    <row r="40" spans="1:12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 t="s">
        <v>324</v>
      </c>
      <c r="G40" s="24">
        <v>4</v>
      </c>
      <c r="H40" s="28">
        <v>3.2715417173262319E-11</v>
      </c>
      <c r="I40" s="61">
        <v>6.834967191381497E-10</v>
      </c>
      <c r="J40" s="61">
        <v>3.5126548294302592E-9</v>
      </c>
      <c r="K40" s="61">
        <v>5.8299967845195219E-11</v>
      </c>
      <c r="L40" s="61">
        <v>9.71813394604353E-10</v>
      </c>
    </row>
    <row r="41" spans="1:12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8</v>
      </c>
      <c r="G41" s="14">
        <f>AVERAGE(G38:G40)</f>
        <v>4.6333333333333337</v>
      </c>
      <c r="H41" s="28">
        <f>AVERAGE(H38:H40)</f>
        <v>3.3859979230560738E-11</v>
      </c>
      <c r="I41" s="61">
        <f t="shared" ref="I41:J41" si="18">AVERAGE(I38:I40)</f>
        <v>7.2362773071729735E-10</v>
      </c>
      <c r="J41" s="61">
        <f t="shared" si="18"/>
        <v>2.8386295171561126E-9</v>
      </c>
      <c r="K41" s="61">
        <f>AVERAGE(K38:K40)</f>
        <v>6.3329331427138786E-11</v>
      </c>
      <c r="L41" s="61">
        <f t="shared" ref="L41" si="19">AVERAGE(L38:L40)</f>
        <v>8.0714996693810123E-10</v>
      </c>
    </row>
    <row r="42" spans="1:12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 t="s">
        <v>328</v>
      </c>
      <c r="G42" s="24">
        <v>5</v>
      </c>
      <c r="H42" s="28">
        <v>3.4407574136101315E-11</v>
      </c>
      <c r="I42" s="61">
        <v>5.4238335384260134E-10</v>
      </c>
      <c r="J42" s="61">
        <v>3.7417608212192849E-9</v>
      </c>
      <c r="K42" s="61">
        <v>6.5478990036047654E-11</v>
      </c>
      <c r="L42" s="61">
        <v>8.4371707597767936E-10</v>
      </c>
    </row>
    <row r="43" spans="1:12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 t="s">
        <v>325</v>
      </c>
      <c r="G43" s="24">
        <v>6.3</v>
      </c>
      <c r="H43" s="28">
        <v>3.5930409439575134E-11</v>
      </c>
      <c r="I43" s="61">
        <v>4.6919344860074342E-10</v>
      </c>
      <c r="J43" s="61">
        <v>3.9986888014784621E-9</v>
      </c>
      <c r="K43" s="61">
        <v>6.0810033696939779E-11</v>
      </c>
      <c r="L43" s="61">
        <v>8.6774745648549857E-10</v>
      </c>
    </row>
    <row r="44" spans="1:12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 t="s">
        <v>329</v>
      </c>
      <c r="G44" s="24">
        <v>6.8</v>
      </c>
      <c r="H44" s="28">
        <v>4.0813588889148663E-11</v>
      </c>
      <c r="I44" s="61">
        <v>4.3825742622443379E-10</v>
      </c>
      <c r="J44" s="61">
        <v>3.8966884815401735E-9</v>
      </c>
      <c r="K44" s="61">
        <v>7.1167334116094913E-11</v>
      </c>
      <c r="L44" s="61">
        <v>6.441823089266708E-10</v>
      </c>
    </row>
    <row r="45" spans="1:12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8</v>
      </c>
      <c r="G45" s="14">
        <f>AVERAGE(G42:G44)</f>
        <v>6.0333333333333341</v>
      </c>
      <c r="H45" s="28">
        <f>AVERAGE(H42:H44)</f>
        <v>3.7050524154941698E-11</v>
      </c>
      <c r="I45" s="61">
        <f t="shared" ref="I45:J45" si="20">AVERAGE(I42:I44)</f>
        <v>4.8327807622259292E-10</v>
      </c>
      <c r="J45" s="61">
        <f t="shared" si="20"/>
        <v>3.8790460347459732E-9</v>
      </c>
      <c r="K45" s="61">
        <f>AVERAGE(K42:K44)</f>
        <v>6.5818785949694115E-11</v>
      </c>
      <c r="L45" s="61">
        <f t="shared" ref="L45" si="21">AVERAGE(L42:L44)</f>
        <v>7.8521561379661621E-10</v>
      </c>
    </row>
    <row r="46" spans="1:12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330</v>
      </c>
      <c r="G46" s="24">
        <v>8.6</v>
      </c>
      <c r="H46" s="28">
        <v>3.9807978858445389E-11</v>
      </c>
      <c r="I46" s="61">
        <v>6.6552878861250705E-10</v>
      </c>
      <c r="J46" s="61">
        <v>5.7983939500302648E-9</v>
      </c>
      <c r="K46" s="61">
        <v>8.9977858574392822E-11</v>
      </c>
      <c r="L46" s="61">
        <v>1.0794955655862602E-9</v>
      </c>
    </row>
    <row r="47" spans="1:12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 t="s">
        <v>331</v>
      </c>
      <c r="G47" s="24">
        <v>6.7</v>
      </c>
      <c r="H47" s="28">
        <v>3.5392276436275368E-11</v>
      </c>
      <c r="I47" s="61">
        <v>5.7964942152030292E-10</v>
      </c>
      <c r="J47" s="61">
        <v>4.3309469496431159E-9</v>
      </c>
      <c r="K47" s="61">
        <v>7.6841443932020277E-11</v>
      </c>
      <c r="L47" s="61">
        <v>8.7551481575327177E-10</v>
      </c>
    </row>
    <row r="48" spans="1:12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 t="s">
        <v>332</v>
      </c>
      <c r="G48" s="24">
        <v>7.1</v>
      </c>
      <c r="H48" s="28">
        <v>3.518297377481582E-11</v>
      </c>
      <c r="I48" s="61">
        <v>3.6907095240881363E-10</v>
      </c>
      <c r="J48" s="61">
        <v>5.9440008174210155E-9</v>
      </c>
      <c r="K48" s="61">
        <v>7.6701906242937795E-11</v>
      </c>
      <c r="L48" s="61">
        <v>1.0275640609246974E-9</v>
      </c>
    </row>
    <row r="49" spans="1:12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8</v>
      </c>
      <c r="G49" s="26">
        <f>AVERAGE(G46:G48)</f>
        <v>7.4666666666666659</v>
      </c>
      <c r="H49" s="30">
        <f>AVERAGE(H46:H48)</f>
        <v>3.679440968984553E-11</v>
      </c>
      <c r="I49" s="62">
        <f t="shared" ref="I49:J49" si="22">AVERAGE(I46:I48)</f>
        <v>5.3808305418054115E-10</v>
      </c>
      <c r="J49" s="62">
        <f t="shared" si="22"/>
        <v>5.3577805723647993E-9</v>
      </c>
      <c r="K49" s="62">
        <f>AVERAGE(K46:K48)</f>
        <v>8.117373624978364E-11</v>
      </c>
      <c r="L49" s="62">
        <f t="shared" ref="L49" si="23">AVERAGE(L46:L48)</f>
        <v>9.941914807547432E-10</v>
      </c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xSplit="1" topLeftCell="B1" activePane="topRight" state="frozen"/>
      <selection pane="topRight" activeCell="E35" sqref="E35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2.453125" bestFit="1" customWidth="1"/>
    <col min="10" max="10" width="12.7265625" bestFit="1" customWidth="1"/>
    <col min="11" max="11" width="14.90625" customWidth="1"/>
    <col min="12" max="12" width="13.90625" customWidth="1"/>
  </cols>
  <sheetData>
    <row r="1" spans="1:12" ht="14.4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63" t="s">
        <v>261</v>
      </c>
      <c r="I1" s="63" t="s">
        <v>262</v>
      </c>
      <c r="J1" s="63" t="s">
        <v>263</v>
      </c>
      <c r="K1" s="63" t="s">
        <v>264</v>
      </c>
      <c r="L1" s="63" t="s">
        <v>265</v>
      </c>
    </row>
    <row r="2" spans="1:12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5</v>
      </c>
      <c r="G2" s="24">
        <v>6.4</v>
      </c>
      <c r="H2" s="28">
        <v>3.2498962440908954E-11</v>
      </c>
      <c r="I2" s="61">
        <v>3.0946126174026276E-10</v>
      </c>
      <c r="J2" s="61">
        <v>2.6491362913778939E-9</v>
      </c>
      <c r="K2" s="61">
        <v>7.3696824890380575E-11</v>
      </c>
      <c r="L2" s="61">
        <v>5.583574103292346E-10</v>
      </c>
    </row>
    <row r="3" spans="1:12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6</v>
      </c>
      <c r="G3" s="24">
        <v>5.3</v>
      </c>
      <c r="H3" s="28">
        <v>3.8652207170708945E-11</v>
      </c>
      <c r="I3" s="61">
        <v>3.23142E-10</v>
      </c>
      <c r="J3" s="61">
        <v>2.7990423640613373E-9</v>
      </c>
      <c r="K3" s="61">
        <v>7.6403662254586182E-11</v>
      </c>
      <c r="L3" s="61">
        <v>6.6326465128812554E-10</v>
      </c>
    </row>
    <row r="4" spans="1:12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7</v>
      </c>
      <c r="G4" s="24">
        <v>6.1</v>
      </c>
      <c r="H4" s="28">
        <v>3.8626084831343284E-11</v>
      </c>
      <c r="I4" s="61">
        <v>3.3259234555408837E-10</v>
      </c>
      <c r="J4" s="61">
        <v>2.4920590565951866E-9</v>
      </c>
      <c r="K4" s="61">
        <v>5.7240101082025324E-11</v>
      </c>
      <c r="L4" s="61">
        <v>5.7265376249744064E-10</v>
      </c>
    </row>
    <row r="5" spans="1:12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5.9333333333333327</v>
      </c>
      <c r="H5" s="28">
        <f>AVERAGE(H2:H4)</f>
        <v>3.6592418147653723E-11</v>
      </c>
      <c r="I5" s="61">
        <f t="shared" ref="I5:J5" si="0">AVERAGE(I2:I4)</f>
        <v>3.2173186909811706E-10</v>
      </c>
      <c r="J5" s="61">
        <f t="shared" si="0"/>
        <v>2.6467459040114725E-9</v>
      </c>
      <c r="K5" s="61">
        <f>AVERAGE(K2:K4)</f>
        <v>6.9113529408997369E-11</v>
      </c>
      <c r="L5" s="61">
        <f t="shared" ref="L5" si="1">AVERAGE(L2:L4)</f>
        <v>5.9809194137160019E-10</v>
      </c>
    </row>
    <row r="6" spans="1:12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1</v>
      </c>
      <c r="G6" s="14">
        <v>9.3000000000000007</v>
      </c>
      <c r="H6" s="28">
        <v>4.2240603244963877E-11</v>
      </c>
      <c r="I6" s="61">
        <v>2.8583714223881147E-10</v>
      </c>
      <c r="J6" s="61">
        <v>3.5998226676489225E-9</v>
      </c>
      <c r="K6" s="61">
        <v>6.8033427564766847E-11</v>
      </c>
      <c r="L6" s="61">
        <v>5.7395596738916899E-10</v>
      </c>
    </row>
    <row r="7" spans="1:12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10</v>
      </c>
      <c r="G7" s="24">
        <v>8.1</v>
      </c>
      <c r="H7" s="28">
        <v>3.793129082462686E-11</v>
      </c>
      <c r="I7" s="61">
        <v>2.567477904432271E-10</v>
      </c>
      <c r="J7" s="61">
        <v>3.0520404543566952E-9</v>
      </c>
      <c r="K7" s="61">
        <v>6.2482191513793588E-11</v>
      </c>
      <c r="L7" s="61">
        <v>5.0405532986629338E-10</v>
      </c>
    </row>
    <row r="8" spans="1:12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11</v>
      </c>
      <c r="G8" s="24">
        <v>6.7</v>
      </c>
      <c r="H8" s="28">
        <v>4.04109082164179E-11</v>
      </c>
      <c r="I8" s="61">
        <v>2.1295344112153138E-10</v>
      </c>
      <c r="J8" s="61">
        <v>2.1122593407607872E-9</v>
      </c>
      <c r="K8" s="61">
        <v>7.1043623653105686E-11</v>
      </c>
      <c r="L8" s="61">
        <v>5.4542307879856579E-10</v>
      </c>
    </row>
    <row r="9" spans="1:12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8.0333333333333332</v>
      </c>
      <c r="H9" s="28">
        <f>AVERAGE(H6:H8)</f>
        <v>4.019426742866955E-11</v>
      </c>
      <c r="I9" s="61">
        <f t="shared" ref="I9:J9" si="2">AVERAGE(I6:I8)</f>
        <v>2.5184612460118998E-10</v>
      </c>
      <c r="J9" s="61">
        <f t="shared" si="2"/>
        <v>2.9213741542554686E-9</v>
      </c>
      <c r="K9" s="61">
        <f>AVERAGE(K6:K8)</f>
        <v>6.7186414243888698E-11</v>
      </c>
      <c r="L9" s="61">
        <f t="shared" ref="L9" si="3">AVERAGE(L6:L8)</f>
        <v>5.4114479201800936E-10</v>
      </c>
    </row>
    <row r="10" spans="1:12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1</v>
      </c>
      <c r="G10" s="14">
        <v>1.7</v>
      </c>
      <c r="H10" s="28">
        <v>3.3533869811601128E-11</v>
      </c>
      <c r="I10" s="61">
        <v>6.5117270756044514E-10</v>
      </c>
      <c r="J10" s="61">
        <v>6.9942890221313661E-9</v>
      </c>
      <c r="K10" s="61">
        <v>8.8707476394746499E-11</v>
      </c>
      <c r="L10" s="61">
        <v>1.2094408319785905E-9</v>
      </c>
    </row>
    <row r="11" spans="1:12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6</v>
      </c>
      <c r="G11" s="14">
        <v>6.4</v>
      </c>
      <c r="H11" s="28">
        <v>1.709087604009371E-11</v>
      </c>
      <c r="I11" s="61">
        <v>6.0980229663589017E-10</v>
      </c>
      <c r="J11" s="61">
        <v>4.3071679057475353E-9</v>
      </c>
      <c r="K11" s="61">
        <v>3.5820794276565936E-11</v>
      </c>
      <c r="L11" s="61">
        <v>1.1020578395340129E-9</v>
      </c>
    </row>
    <row r="12" spans="1:12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17</v>
      </c>
      <c r="G12" s="14">
        <v>1.4</v>
      </c>
      <c r="H12" s="28">
        <v>2.5117026488953354E-11</v>
      </c>
      <c r="I12" s="61">
        <v>8.4245227393339529E-10</v>
      </c>
      <c r="J12" s="61">
        <v>2.1332810491424294E-9</v>
      </c>
      <c r="K12" s="61">
        <v>6.8337653880597018E-11</v>
      </c>
      <c r="L12" s="61">
        <v>1.2383712013872701E-9</v>
      </c>
    </row>
    <row r="13" spans="1:12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3.1666666666666665</v>
      </c>
      <c r="H13" s="28">
        <f>AVERAGE(H10:H12)</f>
        <v>2.524725744688273E-11</v>
      </c>
      <c r="I13" s="61">
        <f t="shared" ref="I13:J13" si="4">AVERAGE(I10:I12)</f>
        <v>7.0114242604324346E-10</v>
      </c>
      <c r="J13" s="61">
        <f t="shared" si="4"/>
        <v>4.4782459923404435E-9</v>
      </c>
      <c r="K13" s="61">
        <f>AVERAGE(K10:K12)</f>
        <v>6.4288641517303157E-11</v>
      </c>
      <c r="L13" s="61">
        <f t="shared" ref="L13" si="5">AVERAGE(L10:L12)</f>
        <v>1.1832899576332911E-9</v>
      </c>
    </row>
    <row r="14" spans="1:12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1</v>
      </c>
      <c r="G14" s="24">
        <v>11.2</v>
      </c>
      <c r="H14" s="28">
        <v>1.6456994969218242E-11</v>
      </c>
      <c r="I14" s="61">
        <v>7.3037402955087246E-10</v>
      </c>
      <c r="J14" s="61">
        <v>3.6248545074583391E-9</v>
      </c>
      <c r="K14" s="61">
        <v>6.6874774113370131E-11</v>
      </c>
      <c r="L14" s="61">
        <v>1.4471425219582919E-9</v>
      </c>
    </row>
    <row r="15" spans="1:12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2</v>
      </c>
      <c r="G15" s="24">
        <v>10.4</v>
      </c>
      <c r="H15" s="28">
        <v>1.4345988648088102E-11</v>
      </c>
      <c r="I15" s="61">
        <v>9.953897300211889E-10</v>
      </c>
      <c r="J15" s="61">
        <v>3.0336655780810924E-9</v>
      </c>
      <c r="K15" s="61">
        <v>9.7522663026239703E-11</v>
      </c>
      <c r="L15" s="61">
        <v>2.6352868720791042E-9</v>
      </c>
    </row>
    <row r="16" spans="1:12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</v>
      </c>
      <c r="G16" s="24">
        <v>8.9</v>
      </c>
      <c r="H16" s="28">
        <v>2.081412495711907E-11</v>
      </c>
      <c r="I16" s="61">
        <v>8.4839936323912867E-10</v>
      </c>
      <c r="J16" s="61">
        <v>3.6415049808098E-9</v>
      </c>
      <c r="K16" s="61">
        <v>4.7667241765241243E-11</v>
      </c>
      <c r="L16" s="61">
        <v>2.2713946733972885E-9</v>
      </c>
    </row>
    <row r="17" spans="1:12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10.166666666666666</v>
      </c>
      <c r="H17" s="28">
        <f>AVERAGE(H14:H16)</f>
        <v>1.7205702858141804E-11</v>
      </c>
      <c r="I17" s="61">
        <f t="shared" ref="I17:J17" si="6">AVERAGE(I14:I16)</f>
        <v>8.5805437427039661E-10</v>
      </c>
      <c r="J17" s="61">
        <f t="shared" si="6"/>
        <v>3.433341688783077E-9</v>
      </c>
      <c r="K17" s="61">
        <f>AVERAGE(K14:K16)</f>
        <v>7.0688226301617026E-11</v>
      </c>
      <c r="L17" s="61">
        <f t="shared" ref="L17" si="7">AVERAGE(L14:L16)</f>
        <v>2.1179413558115615E-9</v>
      </c>
    </row>
    <row r="18" spans="1:12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4</v>
      </c>
      <c r="G18" s="14">
        <v>7.5</v>
      </c>
      <c r="H18" s="28">
        <v>1.0641876747854627E-11</v>
      </c>
      <c r="I18" s="61">
        <v>4.6139594565805605E-10</v>
      </c>
      <c r="J18" s="61">
        <v>2.1947891143150911E-9</v>
      </c>
      <c r="K18" s="61">
        <v>4.0189985452757182E-11</v>
      </c>
      <c r="L18" s="61">
        <v>9.4156118229672331E-10</v>
      </c>
    </row>
    <row r="19" spans="1:12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20</v>
      </c>
      <c r="G19" s="14">
        <v>9.1999999999999993</v>
      </c>
      <c r="H19" s="28">
        <v>1.5834452402498137E-11</v>
      </c>
      <c r="I19" s="61">
        <v>1.0252103319518293E-9</v>
      </c>
      <c r="J19" s="61">
        <v>2.8557489169927918E-9</v>
      </c>
      <c r="K19" s="61">
        <v>8.7427286194029856E-11</v>
      </c>
      <c r="L19" s="61">
        <v>2.4441062347806872E-9</v>
      </c>
    </row>
    <row r="20" spans="1:12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21</v>
      </c>
      <c r="G20" s="14">
        <v>7.5</v>
      </c>
      <c r="H20" s="28">
        <v>1.171454372858878E-11</v>
      </c>
      <c r="I20" s="61">
        <v>4.0347994263255915E-10</v>
      </c>
      <c r="J20" s="61">
        <v>2.6842707326649315E-9</v>
      </c>
      <c r="K20" s="61">
        <v>7.0634719681683468E-11</v>
      </c>
      <c r="L20" s="61">
        <v>9.9668339348283541E-10</v>
      </c>
    </row>
    <row r="21" spans="1:12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8.0666666666666664</v>
      </c>
      <c r="H21" s="28">
        <f>AVERAGE(H18:H20)</f>
        <v>1.2730290959647181E-11</v>
      </c>
      <c r="I21" s="61">
        <f t="shared" ref="I21:J21" si="8">AVERAGE(I18:I20)</f>
        <v>6.3002874008081474E-10</v>
      </c>
      <c r="J21" s="61">
        <f t="shared" si="8"/>
        <v>2.5782695879909384E-9</v>
      </c>
      <c r="K21" s="61">
        <f>AVERAGE(K18:K20)</f>
        <v>6.6083997109490169E-11</v>
      </c>
      <c r="L21" s="61">
        <f t="shared" ref="L21" si="9">AVERAGE(L18:L20)</f>
        <v>1.4607836035200821E-9</v>
      </c>
    </row>
    <row r="22" spans="1:12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23</v>
      </c>
      <c r="G22" s="24">
        <v>3.6</v>
      </c>
      <c r="H22" s="28">
        <v>5.2978369644066732E-11</v>
      </c>
      <c r="I22" s="61">
        <v>1.4450960387106238E-9</v>
      </c>
      <c r="J22" s="61">
        <v>2.1113071123423134E-8</v>
      </c>
      <c r="K22" s="61">
        <v>1.8929099974819915E-10</v>
      </c>
      <c r="L22" s="61">
        <v>2.8920461052655226E-9</v>
      </c>
    </row>
    <row r="23" spans="1:12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24</v>
      </c>
      <c r="G23" s="24">
        <v>2.2000000000000002</v>
      </c>
      <c r="H23" s="28">
        <v>3.3748881191258646E-11</v>
      </c>
      <c r="I23" s="61">
        <v>1.4703763131180519E-9</v>
      </c>
      <c r="J23" s="61">
        <v>7.9936851863008311E-9</v>
      </c>
      <c r="K23" s="61">
        <v>1.1614335109478019E-10</v>
      </c>
      <c r="L23" s="61">
        <v>2.864939206334875E-9</v>
      </c>
    </row>
    <row r="24" spans="1:12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17</v>
      </c>
      <c r="G24" s="24">
        <v>2.2000000000000002</v>
      </c>
      <c r="H24" s="28">
        <v>4.2251147946570336E-11</v>
      </c>
      <c r="I24" s="61">
        <v>1.1844161079800293E-9</v>
      </c>
      <c r="J24" s="61">
        <v>6.8823721128410165E-9</v>
      </c>
      <c r="K24" s="61">
        <v>1.3884777512245846E-10</v>
      </c>
      <c r="L24" s="61">
        <v>3.0191821090101767E-9</v>
      </c>
    </row>
    <row r="25" spans="1:12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25</v>
      </c>
      <c r="G25" s="14">
        <f>AVERAGE(G22:G24)</f>
        <v>2.6666666666666665</v>
      </c>
      <c r="H25" s="28">
        <f>AVERAGE(H22:H24)</f>
        <v>4.2992799593965232E-11</v>
      </c>
      <c r="I25" s="61">
        <f t="shared" ref="I25:J25" si="10">AVERAGE(I22:I24)</f>
        <v>1.3666294866029016E-9</v>
      </c>
      <c r="J25" s="61">
        <f t="shared" si="10"/>
        <v>1.1996376140854994E-8</v>
      </c>
      <c r="K25" s="61">
        <f>AVERAGE(K22:K24)</f>
        <v>1.4809404198847926E-10</v>
      </c>
      <c r="L25" s="61">
        <f t="shared" ref="L25" si="11">AVERAGE(L22:L24)</f>
        <v>2.9253891402035248E-9</v>
      </c>
    </row>
    <row r="26" spans="1:12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23</v>
      </c>
      <c r="G26" s="14">
        <v>3.4</v>
      </c>
      <c r="H26" s="28">
        <v>3.7323132320628995E-11</v>
      </c>
      <c r="I26" s="61">
        <v>5.5180139256900294E-10</v>
      </c>
      <c r="J26" s="61">
        <v>4.928824055256028E-9</v>
      </c>
      <c r="K26" s="61">
        <v>8.1927287690554738E-11</v>
      </c>
      <c r="L26" s="61">
        <v>1.249795805280274E-9</v>
      </c>
    </row>
    <row r="27" spans="1:12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 t="s">
        <v>6</v>
      </c>
      <c r="G27" s="14">
        <v>3.4</v>
      </c>
      <c r="H27" s="28">
        <v>3.9578471763077815E-11</v>
      </c>
      <c r="I27" s="61">
        <v>7.5329161163048438E-10</v>
      </c>
      <c r="J27" s="61">
        <v>3.1825143955456379E-9</v>
      </c>
      <c r="K27" s="61">
        <v>8.1424318463603778E-11</v>
      </c>
      <c r="L27" s="61">
        <v>1.4427594513238657E-9</v>
      </c>
    </row>
    <row r="28" spans="1:12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 t="s">
        <v>27</v>
      </c>
      <c r="G28" s="14">
        <v>2.6</v>
      </c>
      <c r="H28" s="28">
        <v>3.0175275945247151E-11</v>
      </c>
      <c r="I28" s="61">
        <v>4.1142052201206711E-10</v>
      </c>
      <c r="J28" s="61">
        <v>4.7495914750130235E-9</v>
      </c>
      <c r="K28" s="61">
        <v>8.7378393920405815E-11</v>
      </c>
      <c r="L28" s="61">
        <v>9.9323012703090101E-10</v>
      </c>
    </row>
    <row r="29" spans="1:12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25</v>
      </c>
      <c r="G29" s="14">
        <f>AVERAGE(G26:G28)</f>
        <v>3.1333333333333333</v>
      </c>
      <c r="H29" s="28">
        <f>AVERAGE(H26:H28)</f>
        <v>3.5692293342984651E-11</v>
      </c>
      <c r="I29" s="61">
        <f t="shared" ref="I29:J29" si="12">AVERAGE(I26:I28)</f>
        <v>5.7217117540385146E-10</v>
      </c>
      <c r="J29" s="61">
        <f t="shared" si="12"/>
        <v>4.2869766419382297E-9</v>
      </c>
      <c r="K29" s="61">
        <f>AVERAGE(K26:K28)</f>
        <v>8.3576666691521453E-11</v>
      </c>
      <c r="L29" s="61">
        <f t="shared" ref="L29" si="13">AVERAGE(L26:L28)</f>
        <v>1.228595127878347E-9</v>
      </c>
    </row>
    <row r="30" spans="1:12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28</v>
      </c>
      <c r="G30" s="24">
        <v>2.1</v>
      </c>
      <c r="H30" s="28">
        <v>3.9060633139496639E-11</v>
      </c>
      <c r="I30" s="61">
        <v>5.5066150752539743E-10</v>
      </c>
      <c r="J30" s="61">
        <v>5.6185112627502516E-9</v>
      </c>
      <c r="K30" s="61">
        <v>8.9312317667032862E-11</v>
      </c>
      <c r="L30" s="61">
        <v>8.3572375357204334E-10</v>
      </c>
    </row>
    <row r="31" spans="1:12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24</v>
      </c>
      <c r="G31" s="24">
        <v>2.2999999999999998</v>
      </c>
      <c r="H31" s="28">
        <v>4.0129066130266508E-11</v>
      </c>
      <c r="I31" s="61">
        <v>5.7125962721313355E-10</v>
      </c>
      <c r="J31" s="61">
        <v>6.451770373543816E-9</v>
      </c>
      <c r="K31" s="61">
        <v>7.5913638385753759E-11</v>
      </c>
      <c r="L31" s="61">
        <v>8.8146946650563048E-10</v>
      </c>
    </row>
    <row r="32" spans="1:12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7</v>
      </c>
      <c r="G32" s="24">
        <v>2.2999999999999998</v>
      </c>
      <c r="H32" s="28">
        <v>4.0385215361129936E-11</v>
      </c>
      <c r="I32" s="61">
        <v>5.3610647876720202E-10</v>
      </c>
      <c r="J32" s="61">
        <v>4.0536622140434226E-9</v>
      </c>
      <c r="K32" s="61">
        <v>8.0232737650000878E-11</v>
      </c>
      <c r="L32" s="61">
        <v>7.6681575046860799E-10</v>
      </c>
    </row>
    <row r="33" spans="1:12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25</v>
      </c>
      <c r="G33" s="14">
        <f>AVERAGE(G30:G32)</f>
        <v>2.2333333333333334</v>
      </c>
      <c r="H33" s="28">
        <f>AVERAGE(H30:H32)</f>
        <v>3.9858304876964357E-11</v>
      </c>
      <c r="I33" s="61">
        <f t="shared" ref="I33:J33" si="14">AVERAGE(I30:I32)</f>
        <v>5.526758711685777E-10</v>
      </c>
      <c r="J33" s="61">
        <f t="shared" si="14"/>
        <v>5.3746479501124962E-9</v>
      </c>
      <c r="K33" s="61">
        <f>AVERAGE(K30:K32)</f>
        <v>8.1819564567595829E-11</v>
      </c>
      <c r="L33" s="61">
        <f t="shared" ref="L33" si="15">AVERAGE(L30:L32)</f>
        <v>8.280029901820939E-10</v>
      </c>
    </row>
    <row r="34" spans="1:12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30</v>
      </c>
      <c r="G34" s="14">
        <v>2.1</v>
      </c>
      <c r="H34" s="28">
        <v>4.0598626860643586E-11</v>
      </c>
      <c r="I34" s="61">
        <v>5.0679675930691228E-10</v>
      </c>
      <c r="J34" s="61">
        <v>3.8981541108758864E-9</v>
      </c>
      <c r="K34" s="61">
        <v>6.7532049324091792E-11</v>
      </c>
      <c r="L34" s="61">
        <v>6.722248251195621E-10</v>
      </c>
    </row>
    <row r="35" spans="1:12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31</v>
      </c>
      <c r="G35" s="14">
        <v>3</v>
      </c>
      <c r="H35" s="28">
        <v>3.9551440396249776E-11</v>
      </c>
      <c r="I35" s="61">
        <v>4.7822628119125897E-10</v>
      </c>
      <c r="J35" s="61">
        <v>6.7731424165177393E-9</v>
      </c>
      <c r="K35" s="61">
        <v>9.190097006484511E-11</v>
      </c>
      <c r="L35" s="61">
        <v>9.105953419817815E-10</v>
      </c>
    </row>
    <row r="36" spans="1:12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7</v>
      </c>
      <c r="G36" s="14">
        <v>2.4</v>
      </c>
      <c r="H36" s="28">
        <v>4.3318840551595408E-11</v>
      </c>
      <c r="I36" s="61">
        <v>5.3529213165880938E-10</v>
      </c>
      <c r="J36" s="61">
        <v>5.6492155513180774E-9</v>
      </c>
      <c r="K36" s="61">
        <v>8.809108607270766E-11</v>
      </c>
      <c r="L36" s="61">
        <v>7.9837683866674002E-10</v>
      </c>
    </row>
    <row r="37" spans="1:12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2.5</v>
      </c>
      <c r="H37" s="28">
        <f>AVERAGE(H34:H36)</f>
        <v>4.1156302602829592E-11</v>
      </c>
      <c r="I37" s="61">
        <f t="shared" ref="I37:J37" si="16">AVERAGE(I34:I36)</f>
        <v>5.0677172405232691E-10</v>
      </c>
      <c r="J37" s="61">
        <f t="shared" si="16"/>
        <v>5.4401706929039005E-9</v>
      </c>
      <c r="K37" s="61">
        <f>AVERAGE(K34:K36)</f>
        <v>8.2508035153881525E-11</v>
      </c>
      <c r="L37" s="61">
        <f t="shared" ref="L37" si="17">AVERAGE(L34:L36)</f>
        <v>7.9373233525602777E-10</v>
      </c>
    </row>
    <row r="38" spans="1:12" ht="13.8" x14ac:dyDescent="0.3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25" t="s">
        <v>70</v>
      </c>
      <c r="G38" s="29">
        <v>4.2</v>
      </c>
      <c r="H38" s="28">
        <v>3.1651620636990503E-11</v>
      </c>
      <c r="I38" s="61">
        <v>3.6553887080086432E-10</v>
      </c>
      <c r="J38" s="61">
        <v>2.0329993443135606E-9</v>
      </c>
      <c r="K38" s="61">
        <v>6.8976039260310674E-11</v>
      </c>
      <c r="L38" s="61">
        <v>8.1980177864067815E-10</v>
      </c>
    </row>
    <row r="39" spans="1:12" ht="13.8" x14ac:dyDescent="0.3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25" t="s">
        <v>71</v>
      </c>
      <c r="G39" s="29">
        <v>4.9000000000000004</v>
      </c>
      <c r="H39" s="28">
        <v>3.6629678213804276E-11</v>
      </c>
      <c r="I39" s="61">
        <v>3.2012844503279726E-10</v>
      </c>
      <c r="J39" s="61">
        <v>2.7532833210324485E-9</v>
      </c>
      <c r="K39" s="61">
        <v>6.6246659609072829E-11</v>
      </c>
      <c r="L39" s="61">
        <v>6.9757460220868909E-10</v>
      </c>
    </row>
    <row r="40" spans="1:12" ht="13.8" x14ac:dyDescent="0.3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25" t="s">
        <v>72</v>
      </c>
      <c r="G40" s="29">
        <v>4.5</v>
      </c>
      <c r="H40" s="28">
        <v>2.2242580610803779E-11</v>
      </c>
      <c r="I40" s="61">
        <v>2.6081140230564135E-10</v>
      </c>
      <c r="J40" s="61">
        <v>1.8655603208958152E-9</v>
      </c>
      <c r="K40" s="61">
        <v>5.3847293430909705E-11</v>
      </c>
      <c r="L40" s="61">
        <v>6.3037629445286168E-10</v>
      </c>
    </row>
    <row r="41" spans="1:12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4.5333333333333341</v>
      </c>
      <c r="H41" s="28">
        <f>AVERAGE(H38:H40)</f>
        <v>3.0174626487199518E-11</v>
      </c>
      <c r="I41" s="61">
        <f t="shared" ref="I41:J41" si="18">AVERAGE(I38:I40)</f>
        <v>3.1549290604643432E-10</v>
      </c>
      <c r="J41" s="61">
        <f t="shared" si="18"/>
        <v>2.2172809954139415E-9</v>
      </c>
      <c r="K41" s="61">
        <f>AVERAGE(K38:K40)</f>
        <v>6.302333076676439E-11</v>
      </c>
      <c r="L41" s="61">
        <f t="shared" ref="L41" si="19">AVERAGE(L38:L40)</f>
        <v>7.1591755843407631E-10</v>
      </c>
    </row>
    <row r="42" spans="1:12" ht="13.8" x14ac:dyDescent="0.3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25" t="s">
        <v>73</v>
      </c>
      <c r="G42" s="29">
        <v>5.5</v>
      </c>
      <c r="H42" s="28">
        <v>3.711135706362618E-11</v>
      </c>
      <c r="I42" s="61">
        <v>2.2576442076243891E-10</v>
      </c>
      <c r="J42" s="61">
        <v>1.397421693004668E-9</v>
      </c>
      <c r="K42" s="61">
        <v>6.0271231929686911E-11</v>
      </c>
      <c r="L42" s="61">
        <v>4.8722698659911848E-10</v>
      </c>
    </row>
    <row r="43" spans="1:12" ht="13.8" x14ac:dyDescent="0.3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25" t="s">
        <v>74</v>
      </c>
      <c r="G43" s="29">
        <v>6</v>
      </c>
      <c r="H43" s="28">
        <v>3.7262730993097852E-11</v>
      </c>
      <c r="I43" s="61">
        <v>2.2600399536472462E-10</v>
      </c>
      <c r="J43" s="61">
        <v>1.9911756649339903E-9</v>
      </c>
      <c r="K43" s="61">
        <v>5.4796916065851924E-11</v>
      </c>
      <c r="L43" s="61">
        <v>4.2715993812506873E-10</v>
      </c>
    </row>
    <row r="44" spans="1:12" ht="13.8" x14ac:dyDescent="0.3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25" t="s">
        <v>75</v>
      </c>
      <c r="G44" s="29">
        <v>7.3</v>
      </c>
      <c r="H44" s="28">
        <v>4.4264839695878194E-11</v>
      </c>
      <c r="I44" s="61">
        <v>3.0847244470346847E-10</v>
      </c>
      <c r="J44" s="61">
        <v>4.1443590334623402E-9</v>
      </c>
      <c r="K44" s="61">
        <v>6.7979432743265197E-11</v>
      </c>
      <c r="L44" s="61">
        <v>6.3730727763810221E-10</v>
      </c>
    </row>
    <row r="45" spans="1:12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6.2666666666666666</v>
      </c>
      <c r="H45" s="28">
        <f>AVERAGE(H42:H44)</f>
        <v>3.9546309250867411E-11</v>
      </c>
      <c r="I45" s="61">
        <f t="shared" ref="I45:J45" si="20">AVERAGE(I42:I44)</f>
        <v>2.5341362027687731E-10</v>
      </c>
      <c r="J45" s="61">
        <f t="shared" si="20"/>
        <v>2.5109854638003331E-9</v>
      </c>
      <c r="K45" s="61">
        <f>AVERAGE(K42:K44)</f>
        <v>6.1015860246268019E-11</v>
      </c>
      <c r="L45" s="61">
        <f t="shared" ref="L45" si="21">AVERAGE(L42:L44)</f>
        <v>5.1723140078742984E-10</v>
      </c>
    </row>
    <row r="46" spans="1:12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76</v>
      </c>
      <c r="G46" s="14">
        <v>5.5</v>
      </c>
      <c r="H46" s="28">
        <v>4.0535850119689485E-11</v>
      </c>
      <c r="I46" s="61">
        <v>4.3600388445760519E-10</v>
      </c>
      <c r="J46" s="61">
        <v>1.7112367373298603E-9</v>
      </c>
      <c r="K46" s="61">
        <v>8.0088055252765716E-11</v>
      </c>
      <c r="L46" s="61">
        <v>5.6815493248317499E-10</v>
      </c>
    </row>
    <row r="47" spans="1:12" ht="13.8" x14ac:dyDescent="0.3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25" t="s">
        <v>77</v>
      </c>
      <c r="G47" s="29">
        <v>6.3</v>
      </c>
      <c r="H47" s="28">
        <v>5.1650470718837921E-11</v>
      </c>
      <c r="I47" s="61">
        <v>2.5452271491580936E-10</v>
      </c>
      <c r="J47" s="61">
        <v>2.5516445949879422E-9</v>
      </c>
      <c r="K47" s="61">
        <v>8.0399771109914976E-11</v>
      </c>
      <c r="L47" s="61">
        <v>1.2359900474371103E-9</v>
      </c>
    </row>
    <row r="48" spans="1:12" ht="13.8" x14ac:dyDescent="0.3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25" t="s">
        <v>75</v>
      </c>
      <c r="G48" s="29">
        <v>5.7</v>
      </c>
      <c r="H48" s="28">
        <v>3.4851998990437997E-11</v>
      </c>
      <c r="I48" s="61">
        <v>5.3983506421804591E-10</v>
      </c>
      <c r="J48" s="61">
        <v>3.7605861729033269E-9</v>
      </c>
      <c r="K48" s="61">
        <v>8.6029599946635206E-11</v>
      </c>
      <c r="L48" s="61">
        <v>1.0960621430717839E-9</v>
      </c>
    </row>
    <row r="49" spans="1:12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5.833333333333333</v>
      </c>
      <c r="H49" s="30">
        <f>AVERAGE(H46:H48)</f>
        <v>4.2346106609655126E-11</v>
      </c>
      <c r="I49" s="62">
        <f t="shared" ref="I49:J49" si="22">AVERAGE(I46:I48)</f>
        <v>4.1012055453048682E-10</v>
      </c>
      <c r="J49" s="62">
        <f t="shared" si="22"/>
        <v>2.674489168407043E-9</v>
      </c>
      <c r="K49" s="62">
        <f>AVERAGE(K46:K48)</f>
        <v>8.2172475436438637E-11</v>
      </c>
      <c r="L49" s="62">
        <f t="shared" ref="L49" si="23">AVERAGE(L46:L48)</f>
        <v>9.6673570766402316E-10</v>
      </c>
    </row>
  </sheetData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xSplit="1" topLeftCell="B1" activePane="topRight" state="frozen"/>
      <selection pane="topRight" activeCell="A10" sqref="A10:J12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8" width="10.90625" style="2"/>
    <col min="10" max="10" width="12.453125" customWidth="1"/>
  </cols>
  <sheetData>
    <row r="1" spans="1:10" ht="28.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41" t="s">
        <v>242</v>
      </c>
      <c r="I1" s="41" t="s">
        <v>246</v>
      </c>
      <c r="J1" s="57" t="s">
        <v>248</v>
      </c>
    </row>
    <row r="2" spans="1:10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>
        <v>1</v>
      </c>
      <c r="G2" s="24">
        <v>3.7</v>
      </c>
      <c r="H2" s="15">
        <v>11134.07296327376</v>
      </c>
      <c r="I2" s="15">
        <v>2460.6865601466602</v>
      </c>
      <c r="J2" s="15">
        <v>125.73212068906209</v>
      </c>
    </row>
    <row r="3" spans="1:10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>
        <v>2</v>
      </c>
      <c r="G3" s="24">
        <v>4.2</v>
      </c>
      <c r="H3" s="15">
        <v>9788.2558005148894</v>
      </c>
      <c r="I3" s="15">
        <v>2183.3801818331294</v>
      </c>
      <c r="J3" s="15">
        <v>106.82377912064135</v>
      </c>
    </row>
    <row r="4" spans="1:10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>
        <v>3</v>
      </c>
      <c r="G4" s="24">
        <v>3.7</v>
      </c>
      <c r="H4" s="15">
        <v>10094.691469394969</v>
      </c>
      <c r="I4" s="15">
        <v>2483.5827203258264</v>
      </c>
      <c r="J4" s="15">
        <v>111.99888701109745</v>
      </c>
    </row>
    <row r="5" spans="1:10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3.8666666666666671</v>
      </c>
      <c r="H5" s="15">
        <f t="shared" ref="H5:J5" si="0">AVERAGE(H2:H4)</f>
        <v>10339.006744394539</v>
      </c>
      <c r="I5" s="15">
        <f t="shared" si="0"/>
        <v>2375.8831541018722</v>
      </c>
      <c r="J5" s="15">
        <f t="shared" si="0"/>
        <v>114.85159560693363</v>
      </c>
    </row>
    <row r="6" spans="1:10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>
        <v>1</v>
      </c>
      <c r="G6" s="24">
        <v>3.6</v>
      </c>
      <c r="H6" s="15">
        <v>15970.406712564361</v>
      </c>
      <c r="I6" s="15">
        <v>2529.4143724551736</v>
      </c>
      <c r="J6" s="15">
        <v>139.34653659835615</v>
      </c>
    </row>
    <row r="7" spans="1:10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>
        <v>2</v>
      </c>
      <c r="G7" s="24">
        <v>3.9</v>
      </c>
      <c r="H7" s="15">
        <v>9627.7818688185216</v>
      </c>
      <c r="I7" s="15">
        <v>1999.5463106338889</v>
      </c>
      <c r="J7" s="15">
        <v>107.97196344858702</v>
      </c>
    </row>
    <row r="8" spans="1:10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>
        <v>3</v>
      </c>
      <c r="G8" s="24">
        <v>3.6</v>
      </c>
      <c r="H8" s="15">
        <v>16311.303577263989</v>
      </c>
      <c r="I8" s="15">
        <v>2270.0136048406052</v>
      </c>
      <c r="J8" s="15">
        <v>124.2769383745399</v>
      </c>
    </row>
    <row r="9" spans="1:10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3.6999999999999997</v>
      </c>
      <c r="H9" s="15">
        <f t="shared" ref="H9:J9" si="1">AVERAGE(H6:H8)</f>
        <v>13969.830719548956</v>
      </c>
      <c r="I9" s="15">
        <f t="shared" si="1"/>
        <v>2266.3247626432226</v>
      </c>
      <c r="J9" s="15">
        <f t="shared" si="1"/>
        <v>123.86514614049436</v>
      </c>
    </row>
    <row r="10" spans="1:10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>
        <v>1</v>
      </c>
      <c r="G10" s="24">
        <v>2.5</v>
      </c>
      <c r="H10" s="15">
        <v>12500.249827074727</v>
      </c>
      <c r="I10" s="15">
        <v>2160.8979002748151</v>
      </c>
      <c r="J10" s="15">
        <v>85.107167756654704</v>
      </c>
    </row>
    <row r="11" spans="1:10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>
        <v>2</v>
      </c>
      <c r="G11" s="24">
        <v>2.1</v>
      </c>
      <c r="H11" s="15">
        <v>10384.244284249371</v>
      </c>
      <c r="I11" s="15">
        <v>2099.2369462301949</v>
      </c>
      <c r="J11" s="15">
        <v>102.74954290194358</v>
      </c>
    </row>
    <row r="12" spans="1:10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>
        <v>3</v>
      </c>
      <c r="G12" s="24">
        <v>2</v>
      </c>
      <c r="H12" s="15">
        <v>9936.0933894126119</v>
      </c>
      <c r="I12" s="15">
        <v>2141.0583977675701</v>
      </c>
      <c r="J12" s="15">
        <v>86.164839738536415</v>
      </c>
    </row>
    <row r="13" spans="1:10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2.1999999999999997</v>
      </c>
      <c r="H13" s="15">
        <f t="shared" ref="H13:J13" si="2">AVERAGE(H10:H12)</f>
        <v>10940.195833578904</v>
      </c>
      <c r="I13" s="15">
        <f t="shared" si="2"/>
        <v>2133.7310814241937</v>
      </c>
      <c r="J13" s="15">
        <f t="shared" si="2"/>
        <v>91.340516799044892</v>
      </c>
    </row>
    <row r="14" spans="1:10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>
        <v>1</v>
      </c>
      <c r="G14" s="24">
        <v>4.3</v>
      </c>
      <c r="H14" s="15">
        <v>9512.5598985061824</v>
      </c>
      <c r="I14" s="15">
        <v>1549.9165514182826</v>
      </c>
      <c r="J14" s="15">
        <v>85.955752491948175</v>
      </c>
    </row>
    <row r="15" spans="1:10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>
        <v>2</v>
      </c>
      <c r="G15" s="24">
        <v>4.0999999999999996</v>
      </c>
      <c r="H15" s="15">
        <v>13355.61500374056</v>
      </c>
      <c r="I15" s="15">
        <v>1923.9792171821789</v>
      </c>
      <c r="J15" s="15">
        <v>104.48235506995833</v>
      </c>
    </row>
    <row r="16" spans="1:10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>
        <v>3</v>
      </c>
      <c r="G16" s="24">
        <v>3.8</v>
      </c>
      <c r="H16" s="15">
        <v>8922.8625940898746</v>
      </c>
      <c r="I16" s="15">
        <v>1596.6978981788634</v>
      </c>
      <c r="J16" s="15">
        <v>90.037431243150934</v>
      </c>
    </row>
    <row r="17" spans="1:10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4.0666666666666664</v>
      </c>
      <c r="H17" s="15">
        <f t="shared" ref="H17:J17" si="3">AVERAGE(H14:H16)</f>
        <v>10597.012498778871</v>
      </c>
      <c r="I17" s="15">
        <f t="shared" si="3"/>
        <v>1690.1978889264417</v>
      </c>
      <c r="J17" s="15">
        <f t="shared" si="3"/>
        <v>93.491846268352489</v>
      </c>
    </row>
    <row r="18" spans="1:10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>
        <v>1</v>
      </c>
      <c r="G18" s="24">
        <v>3.2</v>
      </c>
      <c r="H18" s="15">
        <v>13198.179766778474</v>
      </c>
      <c r="I18" s="15">
        <v>2399.9310111664413</v>
      </c>
      <c r="J18" s="15">
        <v>108.50538749584391</v>
      </c>
    </row>
    <row r="19" spans="1:10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>
        <v>2</v>
      </c>
      <c r="G19" s="24">
        <v>3.2</v>
      </c>
      <c r="H19" s="15">
        <v>11493.920411660818</v>
      </c>
      <c r="I19" s="15">
        <v>1952.7549366943849</v>
      </c>
      <c r="J19" s="15">
        <v>109.47116852584607</v>
      </c>
    </row>
    <row r="20" spans="1:10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>
        <v>3</v>
      </c>
      <c r="G20" s="24">
        <v>3</v>
      </c>
      <c r="H20" s="15">
        <v>14188.930095930076</v>
      </c>
      <c r="I20" s="15">
        <v>2381.4870871668522</v>
      </c>
      <c r="J20" s="15">
        <v>101.01163316813536</v>
      </c>
    </row>
    <row r="21" spans="1:10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3.1333333333333333</v>
      </c>
      <c r="H21" s="15">
        <f t="shared" ref="H21:J21" si="4">AVERAGE(H18:H20)</f>
        <v>12960.343424789789</v>
      </c>
      <c r="I21" s="15">
        <f t="shared" si="4"/>
        <v>2244.724345009226</v>
      </c>
      <c r="J21" s="15">
        <f t="shared" si="4"/>
        <v>106.32939639660844</v>
      </c>
    </row>
    <row r="22" spans="1:10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>
        <v>1</v>
      </c>
      <c r="G22" s="24">
        <v>4.7</v>
      </c>
      <c r="H22" s="15">
        <v>13655.336984408568</v>
      </c>
      <c r="I22" s="15">
        <v>2135.3902480399124</v>
      </c>
      <c r="J22" s="15">
        <v>144.83443247640523</v>
      </c>
    </row>
    <row r="23" spans="1:10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>
        <v>2</v>
      </c>
      <c r="G23" s="24">
        <v>4.0999999999999996</v>
      </c>
      <c r="H23" s="15">
        <v>15010.289052521583</v>
      </c>
      <c r="I23" s="15">
        <v>1588.575507125179</v>
      </c>
      <c r="J23" s="15">
        <v>125.01587861930621</v>
      </c>
    </row>
    <row r="24" spans="1:10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>
        <v>3</v>
      </c>
      <c r="G24" s="24">
        <v>4</v>
      </c>
      <c r="H24" s="15">
        <v>16126.044688914075</v>
      </c>
      <c r="I24" s="15">
        <v>2867.6827018921508</v>
      </c>
      <c r="J24" s="15">
        <v>124.72956966928788</v>
      </c>
    </row>
    <row r="25" spans="1:10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0</v>
      </c>
      <c r="G25" s="14">
        <f>AVERAGE(G22:G24)</f>
        <v>4.2666666666666666</v>
      </c>
      <c r="H25" s="15">
        <f t="shared" ref="H25:J25" si="5">AVERAGE(H22:H24)</f>
        <v>14930.556908614742</v>
      </c>
      <c r="I25" s="15">
        <f t="shared" si="5"/>
        <v>2197.2161523524142</v>
      </c>
      <c r="J25" s="15">
        <f t="shared" si="5"/>
        <v>131.52662692166643</v>
      </c>
    </row>
    <row r="26" spans="1:10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>
        <v>1</v>
      </c>
      <c r="G26" s="24">
        <v>4.2</v>
      </c>
      <c r="H26" s="15">
        <v>17229.583101797656</v>
      </c>
      <c r="I26" s="15">
        <v>2112.2871987758413</v>
      </c>
      <c r="J26" s="15">
        <v>145.12335866247946</v>
      </c>
    </row>
    <row r="27" spans="1:10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>
        <v>2</v>
      </c>
      <c r="G27" s="24">
        <v>4.2</v>
      </c>
      <c r="H27" s="15">
        <v>17513.284648602548</v>
      </c>
      <c r="I27" s="15">
        <v>2194.2626597938611</v>
      </c>
      <c r="J27" s="15">
        <v>126.34529958043352</v>
      </c>
    </row>
    <row r="28" spans="1:10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>
        <v>3</v>
      </c>
      <c r="G28" s="24">
        <v>3.9</v>
      </c>
      <c r="H28" s="15">
        <v>16827.850239171821</v>
      </c>
      <c r="I28" s="15">
        <v>1939.4240777270973</v>
      </c>
      <c r="J28" s="15">
        <v>118.99548524507576</v>
      </c>
    </row>
    <row r="29" spans="1:10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0</v>
      </c>
      <c r="G29" s="14">
        <f>AVERAGE(G26:G28)</f>
        <v>4.1000000000000005</v>
      </c>
      <c r="H29" s="15">
        <f t="shared" ref="H29:J29" si="6">AVERAGE(H26:H28)</f>
        <v>17190.239329857341</v>
      </c>
      <c r="I29" s="15">
        <f t="shared" si="6"/>
        <v>2081.9913120989331</v>
      </c>
      <c r="J29" s="15">
        <f t="shared" si="6"/>
        <v>130.15471449599625</v>
      </c>
    </row>
    <row r="30" spans="1:10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>
        <v>1</v>
      </c>
      <c r="G30" s="24">
        <v>4.2</v>
      </c>
      <c r="H30" s="15">
        <v>18811.563750787402</v>
      </c>
      <c r="I30" s="15">
        <v>2272.6796826620407</v>
      </c>
      <c r="J30" s="15">
        <v>155.39750133069455</v>
      </c>
    </row>
    <row r="31" spans="1:10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>
        <v>2</v>
      </c>
      <c r="G31" s="24">
        <v>3.8</v>
      </c>
      <c r="H31" s="15">
        <v>13876.050057585542</v>
      </c>
      <c r="I31" s="15">
        <v>2468.3870640599021</v>
      </c>
      <c r="J31" s="15">
        <v>138.76639870753374</v>
      </c>
    </row>
    <row r="32" spans="1:10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>
        <v>3</v>
      </c>
      <c r="G32" s="24">
        <v>4.2</v>
      </c>
      <c r="H32" s="15">
        <v>18142.817478390352</v>
      </c>
      <c r="I32" s="15">
        <v>2476.7125390738779</v>
      </c>
      <c r="J32" s="15">
        <v>128.62494067902972</v>
      </c>
    </row>
    <row r="33" spans="1:10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0</v>
      </c>
      <c r="G33" s="14">
        <f>AVERAGE(G30:G32)</f>
        <v>4.0666666666666664</v>
      </c>
      <c r="H33" s="15">
        <f t="shared" ref="H33:J33" si="7">AVERAGE(H30:H32)</f>
        <v>16943.477095587765</v>
      </c>
      <c r="I33" s="15">
        <f t="shared" si="7"/>
        <v>2405.9264285986069</v>
      </c>
      <c r="J33" s="15">
        <f t="shared" si="7"/>
        <v>140.92961357241936</v>
      </c>
    </row>
    <row r="34" spans="1:10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>
        <v>1</v>
      </c>
      <c r="G34" s="24">
        <v>4</v>
      </c>
      <c r="H34" s="15">
        <v>15900.02231266727</v>
      </c>
      <c r="I34" s="15">
        <v>1755.4489597032439</v>
      </c>
      <c r="J34" s="15">
        <v>108.70630732948726</v>
      </c>
    </row>
    <row r="35" spans="1:10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>
        <v>2</v>
      </c>
      <c r="G35" s="24">
        <v>3.5</v>
      </c>
      <c r="H35" s="15">
        <v>17744.746472685922</v>
      </c>
      <c r="I35" s="15">
        <v>1884.3429083886599</v>
      </c>
      <c r="J35" s="15">
        <v>128.54976139536149</v>
      </c>
    </row>
    <row r="36" spans="1:10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>
        <v>3</v>
      </c>
      <c r="G36" s="24">
        <v>3.7</v>
      </c>
      <c r="H36" s="15">
        <v>16998.040947771737</v>
      </c>
      <c r="I36" s="15">
        <v>2494.0829490430037</v>
      </c>
      <c r="J36" s="15">
        <v>125.86800036170959</v>
      </c>
    </row>
    <row r="37" spans="1:10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3.7333333333333329</v>
      </c>
      <c r="H37" s="15">
        <f t="shared" ref="H37:J37" si="8">AVERAGE(H34:H36)</f>
        <v>16880.936577708311</v>
      </c>
      <c r="I37" s="15">
        <f t="shared" si="8"/>
        <v>2044.6249390449691</v>
      </c>
      <c r="J37" s="15">
        <f t="shared" si="8"/>
        <v>121.04135636218611</v>
      </c>
    </row>
    <row r="38" spans="1:10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>
        <v>1</v>
      </c>
      <c r="G38" s="24">
        <v>3</v>
      </c>
      <c r="H38" s="15">
        <v>23784.891410405846</v>
      </c>
      <c r="I38" s="15">
        <v>3230.8370769762241</v>
      </c>
      <c r="J38" s="15">
        <v>185.01889017019244</v>
      </c>
    </row>
    <row r="39" spans="1:10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>
        <v>2</v>
      </c>
      <c r="G39" s="24">
        <v>3.3</v>
      </c>
      <c r="H39" s="15">
        <v>18521.655760627957</v>
      </c>
      <c r="I39" s="15">
        <v>3153.7305865494764</v>
      </c>
      <c r="J39" s="15">
        <v>187.64702973123659</v>
      </c>
    </row>
    <row r="40" spans="1:10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>
        <v>3</v>
      </c>
      <c r="G40" s="24">
        <v>3.1</v>
      </c>
      <c r="H40" s="15">
        <v>29057.021550508849</v>
      </c>
      <c r="I40" s="15">
        <v>3153.7305865494764</v>
      </c>
      <c r="J40" s="15">
        <v>187.64702973123659</v>
      </c>
    </row>
    <row r="41" spans="1:10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3.1333333333333333</v>
      </c>
      <c r="H41" s="15">
        <f t="shared" ref="H41:J41" si="9">AVERAGE(H38:H40)</f>
        <v>23787.856240514218</v>
      </c>
      <c r="I41" s="15">
        <f t="shared" si="9"/>
        <v>3179.4327500250588</v>
      </c>
      <c r="J41" s="15">
        <f t="shared" si="9"/>
        <v>186.77098321088852</v>
      </c>
    </row>
    <row r="42" spans="1:10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>
        <v>1</v>
      </c>
      <c r="G42" s="24">
        <v>3</v>
      </c>
      <c r="H42" s="15"/>
      <c r="I42" s="15">
        <v>2214.4737163886784</v>
      </c>
      <c r="J42" s="15">
        <v>142.14865849905308</v>
      </c>
    </row>
    <row r="43" spans="1:10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>
        <v>2</v>
      </c>
      <c r="G43" s="24">
        <v>4.9000000000000004</v>
      </c>
      <c r="H43" s="15">
        <v>33252.65249040888</v>
      </c>
      <c r="I43" s="15">
        <v>2410.3403996871043</v>
      </c>
      <c r="J43" s="15">
        <v>175.24151420334866</v>
      </c>
    </row>
    <row r="44" spans="1:10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>
        <v>3</v>
      </c>
      <c r="G44" s="24">
        <v>3.8</v>
      </c>
      <c r="H44" s="15">
        <v>23461.700449972788</v>
      </c>
      <c r="I44" s="15">
        <v>2917.1060620756061</v>
      </c>
      <c r="J44" s="15">
        <v>174.81530008713636</v>
      </c>
    </row>
    <row r="45" spans="1:10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3.9</v>
      </c>
      <c r="H45" s="15">
        <f t="shared" ref="H45:J45" si="10">AVERAGE(H42:H44)</f>
        <v>28357.176470190832</v>
      </c>
      <c r="I45" s="15">
        <f t="shared" si="10"/>
        <v>2513.9733927171296</v>
      </c>
      <c r="J45" s="15">
        <f t="shared" si="10"/>
        <v>164.06849092984604</v>
      </c>
    </row>
    <row r="46" spans="1:10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>
        <v>1</v>
      </c>
      <c r="G46" s="24">
        <v>3.5</v>
      </c>
      <c r="H46" s="15">
        <v>18904.516328057889</v>
      </c>
      <c r="I46" s="15">
        <v>2353.7583688803493</v>
      </c>
      <c r="J46" s="15">
        <v>180.50211288592277</v>
      </c>
    </row>
    <row r="47" spans="1:10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>
        <v>2</v>
      </c>
      <c r="G47" s="24">
        <v>4.0999999999999996</v>
      </c>
      <c r="H47" s="15">
        <v>21191.847362096494</v>
      </c>
      <c r="I47" s="15">
        <v>2257.860442114456</v>
      </c>
      <c r="J47" s="15">
        <v>189.21293930556848</v>
      </c>
    </row>
    <row r="48" spans="1:10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>
        <v>3</v>
      </c>
      <c r="G48" s="24">
        <v>3.7</v>
      </c>
      <c r="H48" s="15">
        <v>21802.746764258827</v>
      </c>
      <c r="I48" s="15">
        <v>2470.5664831004401</v>
      </c>
      <c r="J48" s="15">
        <v>188.33689419740966</v>
      </c>
    </row>
    <row r="49" spans="1:10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3.7666666666666671</v>
      </c>
      <c r="H49" s="21">
        <f t="shared" ref="H49:J49" si="11">AVERAGE(H46:H48)</f>
        <v>20633.036818137738</v>
      </c>
      <c r="I49" s="21">
        <f t="shared" si="11"/>
        <v>2360.7284313650816</v>
      </c>
      <c r="J49" s="21">
        <f t="shared" si="11"/>
        <v>186.01731546296696</v>
      </c>
    </row>
    <row r="50" spans="1:10" x14ac:dyDescent="0.2">
      <c r="I50" s="2"/>
    </row>
  </sheetData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topLeftCell="B1" activePane="topRight" state="frozen"/>
      <selection pane="topRight" activeCell="K17" sqref="K17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8" width="12" style="2" customWidth="1"/>
    <col min="9" max="9" width="10.90625" style="2"/>
    <col min="14" max="14" width="12.453125" customWidth="1"/>
  </cols>
  <sheetData>
    <row r="1" spans="1:14" ht="4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41" t="s">
        <v>244</v>
      </c>
      <c r="I1" s="41" t="s">
        <v>242</v>
      </c>
      <c r="J1" s="41" t="s">
        <v>245</v>
      </c>
      <c r="K1" s="41" t="s">
        <v>246</v>
      </c>
      <c r="L1" s="41" t="s">
        <v>247</v>
      </c>
      <c r="M1" s="60" t="s">
        <v>255</v>
      </c>
      <c r="N1" s="57" t="s">
        <v>248</v>
      </c>
    </row>
    <row r="2" spans="1:14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307</v>
      </c>
      <c r="G2" s="24">
        <v>5.7</v>
      </c>
      <c r="H2" s="14">
        <v>32.5</v>
      </c>
      <c r="I2" s="15">
        <v>14699.825331709479</v>
      </c>
      <c r="J2" s="15">
        <v>28847.056892215671</v>
      </c>
      <c r="K2" s="15">
        <v>1186.1617128556907</v>
      </c>
      <c r="L2" s="11">
        <v>2.6112791191623197</v>
      </c>
      <c r="M2" s="16">
        <v>1.5216459163594789E-2</v>
      </c>
      <c r="N2" s="15">
        <f>J2/(PI()*H2*50^2)*1000000/1000</f>
        <v>113.01296487505851</v>
      </c>
    </row>
    <row r="3" spans="1:14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315</v>
      </c>
      <c r="G3" s="24">
        <v>6</v>
      </c>
      <c r="H3" s="14">
        <v>30</v>
      </c>
      <c r="I3" s="15">
        <v>13096.050440014569</v>
      </c>
      <c r="J3" s="15">
        <v>31229.896524382297</v>
      </c>
      <c r="K3" s="15">
        <v>1574.5028754808575</v>
      </c>
      <c r="L3" s="11">
        <v>2.1373536005817804</v>
      </c>
      <c r="M3" s="16">
        <v>2.1707196322719564E-2</v>
      </c>
      <c r="N3" s="15">
        <f>J3/(PI()*H3*50^2)*1000000/1000</f>
        <v>132.5437974427692</v>
      </c>
    </row>
    <row r="4" spans="1:14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317</v>
      </c>
      <c r="G4" s="24">
        <v>6.6</v>
      </c>
      <c r="H4" s="14">
        <v>26</v>
      </c>
      <c r="I4" s="15">
        <v>10247.322617829701</v>
      </c>
      <c r="J4" s="15">
        <v>21134.609469015279</v>
      </c>
      <c r="K4" s="15">
        <v>1225.1159870193453</v>
      </c>
      <c r="L4" s="11">
        <v>2.1009323223943199</v>
      </c>
      <c r="M4" s="16">
        <v>2.3480034909263502E-2</v>
      </c>
      <c r="N4" s="15">
        <f>J4/(PI()*H4*50^2)*1000000/1000</f>
        <v>103.49777130186335</v>
      </c>
    </row>
    <row r="5" spans="1:14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6.0999999999999988</v>
      </c>
      <c r="H5" s="14">
        <f t="shared" ref="H5:N5" si="0">AVERAGE(H2:H4)</f>
        <v>29.5</v>
      </c>
      <c r="I5" s="15">
        <f t="shared" si="0"/>
        <v>12681.06612985125</v>
      </c>
      <c r="J5" s="15">
        <f t="shared" si="0"/>
        <v>27070.520961871083</v>
      </c>
      <c r="K5" s="15">
        <f t="shared" si="0"/>
        <v>1328.5935251186311</v>
      </c>
      <c r="L5" s="11">
        <f t="shared" si="0"/>
        <v>2.2831883473794732</v>
      </c>
      <c r="M5" s="16">
        <f t="shared" si="0"/>
        <v>2.0134563465192618E-2</v>
      </c>
      <c r="N5" s="15">
        <f t="shared" si="0"/>
        <v>116.3515112065637</v>
      </c>
    </row>
    <row r="6" spans="1:14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308</v>
      </c>
      <c r="G6" s="24">
        <v>8.3000000000000007</v>
      </c>
      <c r="H6" s="14">
        <v>29</v>
      </c>
      <c r="I6" s="15">
        <v>7041.7959082914058</v>
      </c>
      <c r="J6" s="15">
        <v>19220.155750455182</v>
      </c>
      <c r="K6" s="15">
        <v>1342.4313330291409</v>
      </c>
      <c r="L6" s="11">
        <v>2.1369472097472202</v>
      </c>
      <c r="M6" s="16">
        <v>1.2434585966445434E-2</v>
      </c>
      <c r="N6" s="15">
        <f>J6/(PI()*H6*50^2)*1000000/1000</f>
        <v>84.385732267063702</v>
      </c>
    </row>
    <row r="7" spans="1:14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312</v>
      </c>
      <c r="G7" s="24">
        <v>7.8</v>
      </c>
      <c r="H7" s="14">
        <v>28</v>
      </c>
      <c r="I7" s="15">
        <v>7836.7363663544884</v>
      </c>
      <c r="J7" s="15">
        <v>17633.176531185407</v>
      </c>
      <c r="K7" s="15">
        <v>1272.4778746503657</v>
      </c>
      <c r="L7" s="11">
        <v>1.7761979982445</v>
      </c>
      <c r="M7" s="16">
        <v>9.2839319907852755E-3</v>
      </c>
      <c r="N7" s="15">
        <f>J7/(PI()*H7*50^2)*1000000/1000</f>
        <v>80.183063067147359</v>
      </c>
    </row>
    <row r="8" spans="1:14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318</v>
      </c>
      <c r="G8" s="24">
        <v>9</v>
      </c>
      <c r="H8" s="14">
        <v>28</v>
      </c>
      <c r="I8" s="15">
        <v>7011.3037634662523</v>
      </c>
      <c r="J8" s="15">
        <v>20673.787330736377</v>
      </c>
      <c r="K8" s="15">
        <v>1049.0311554754771</v>
      </c>
      <c r="L8" s="11">
        <v>2.22812877773088</v>
      </c>
      <c r="M8" s="16">
        <v>8.088678025428446E-3</v>
      </c>
      <c r="N8" s="15">
        <f>J8/(PI()*H8*50^2)*1000000/1000</f>
        <v>94.009584174779874</v>
      </c>
    </row>
    <row r="9" spans="1:14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8.3666666666666671</v>
      </c>
      <c r="H9" s="14">
        <f t="shared" ref="H9:N9" si="1">AVERAGE(H6:H8)</f>
        <v>28.333333333333332</v>
      </c>
      <c r="I9" s="15">
        <f t="shared" si="1"/>
        <v>7296.6120127040485</v>
      </c>
      <c r="J9" s="15">
        <f t="shared" si="1"/>
        <v>19175.706537458987</v>
      </c>
      <c r="K9" s="15">
        <f t="shared" si="1"/>
        <v>1221.3134543849947</v>
      </c>
      <c r="L9" s="11">
        <f t="shared" si="1"/>
        <v>2.0470913285742003</v>
      </c>
      <c r="M9" s="16">
        <f t="shared" si="1"/>
        <v>9.9357319942197184E-3</v>
      </c>
      <c r="N9" s="15">
        <f t="shared" si="1"/>
        <v>86.192793169663659</v>
      </c>
    </row>
    <row r="10" spans="1:14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307</v>
      </c>
      <c r="G10" s="24">
        <v>4.0999999999999996</v>
      </c>
      <c r="H10" s="14">
        <v>36</v>
      </c>
      <c r="I10" s="15">
        <v>14820.766573552864</v>
      </c>
      <c r="J10" s="15">
        <v>59466.744908274166</v>
      </c>
      <c r="K10" s="15">
        <v>1668.3092705094223</v>
      </c>
      <c r="L10" s="11">
        <v>2.6821397262419997</v>
      </c>
      <c r="M10" s="16">
        <v>1.0878320056328321E-2</v>
      </c>
      <c r="N10" s="15">
        <f>J10/(PI()*H10*50^2)*1000000/1000</f>
        <v>210.32058670525848</v>
      </c>
    </row>
    <row r="11" spans="1:14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310</v>
      </c>
      <c r="G11" s="24">
        <v>4.7</v>
      </c>
      <c r="H11" s="14">
        <v>38</v>
      </c>
      <c r="I11" s="15">
        <v>10627.372507672691</v>
      </c>
      <c r="J11" s="15">
        <v>59853.265402873731</v>
      </c>
      <c r="K11" s="15">
        <v>1362.3439753307516</v>
      </c>
      <c r="L11" s="11">
        <v>2.5201792649680002</v>
      </c>
      <c r="M11" s="16">
        <v>9.9439978342057631E-3</v>
      </c>
      <c r="N11" s="15">
        <f>J11/(PI()*H11*50^2)*1000000/1000</f>
        <v>200.54616945386269</v>
      </c>
    </row>
    <row r="12" spans="1:14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311</v>
      </c>
      <c r="G12" s="24">
        <v>6.7</v>
      </c>
      <c r="H12" s="14">
        <v>38</v>
      </c>
      <c r="I12" s="15">
        <v>8957.4643418614869</v>
      </c>
      <c r="J12" s="15">
        <v>55380.230011742438</v>
      </c>
      <c r="K12" s="15">
        <v>1343.6921328771753</v>
      </c>
      <c r="L12" s="11">
        <v>2.5086400297280003</v>
      </c>
      <c r="M12" s="16">
        <v>8.0331249816982808E-3</v>
      </c>
      <c r="N12" s="15">
        <f>J12/(PI()*H12*50^2)*1000000/1000</f>
        <v>185.55868117757774</v>
      </c>
    </row>
    <row r="13" spans="1:14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5.166666666666667</v>
      </c>
      <c r="H13" s="14">
        <f t="shared" ref="H13:N13" si="2">AVERAGE(H10:H12)</f>
        <v>37.333333333333336</v>
      </c>
      <c r="I13" s="15">
        <f t="shared" si="2"/>
        <v>11468.534474362348</v>
      </c>
      <c r="J13" s="15">
        <f t="shared" si="2"/>
        <v>58233.41344096345</v>
      </c>
      <c r="K13" s="15">
        <f t="shared" si="2"/>
        <v>1458.1151262391165</v>
      </c>
      <c r="L13" s="11">
        <f t="shared" si="2"/>
        <v>2.5703196736459999</v>
      </c>
      <c r="M13" s="16">
        <f t="shared" si="2"/>
        <v>9.6184809574107882E-3</v>
      </c>
      <c r="N13" s="15">
        <f t="shared" si="2"/>
        <v>198.80847911223296</v>
      </c>
    </row>
    <row r="14" spans="1:14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307</v>
      </c>
      <c r="G14" s="24">
        <v>5.3</v>
      </c>
      <c r="H14" s="14">
        <v>38</v>
      </c>
      <c r="I14" s="15">
        <v>11050.096980864886</v>
      </c>
      <c r="J14" s="15">
        <v>60359.899063868485</v>
      </c>
      <c r="K14" s="15">
        <v>1648.7335227526733</v>
      </c>
      <c r="L14" s="11">
        <v>2.5555033288</v>
      </c>
      <c r="M14" s="16">
        <v>8.1809795260391407E-3</v>
      </c>
      <c r="N14" s="15">
        <f>J14/(PI()*H14*50^2)*1000000/1000</f>
        <v>202.24371159036917</v>
      </c>
    </row>
    <row r="15" spans="1:14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308</v>
      </c>
      <c r="G15" s="24">
        <v>3.2</v>
      </c>
      <c r="H15" s="14">
        <v>37.5</v>
      </c>
      <c r="I15" s="15">
        <v>11147.278144662207</v>
      </c>
      <c r="J15" s="15">
        <v>67336.979881489198</v>
      </c>
      <c r="K15" s="15">
        <v>1789.7786809281656</v>
      </c>
      <c r="L15" s="11">
        <v>2.7598265191999998</v>
      </c>
      <c r="M15" s="16">
        <v>7.7349839213697235E-3</v>
      </c>
      <c r="N15" s="15">
        <f>J15/(PI()*H15*50^2)*1000000/1000</f>
        <v>228.62961495506164</v>
      </c>
    </row>
    <row r="16" spans="1:14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309</v>
      </c>
      <c r="G16" s="24">
        <v>4.5999999999999996</v>
      </c>
      <c r="H16" s="14">
        <v>35.5</v>
      </c>
      <c r="I16" s="15">
        <v>10498.827479388492</v>
      </c>
      <c r="J16" s="15">
        <v>63275.012974611229</v>
      </c>
      <c r="K16" s="15">
        <v>1617.803271672366</v>
      </c>
      <c r="L16" s="11">
        <v>2.6824125460819999</v>
      </c>
      <c r="M16" s="16">
        <v>8.1075375603662965E-3</v>
      </c>
      <c r="N16" s="15">
        <f>J16/(PI()*H16*50^2)*1000000/1000</f>
        <v>226.94154567015636</v>
      </c>
    </row>
    <row r="17" spans="1:14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4.3666666666666663</v>
      </c>
      <c r="H17" s="14">
        <f t="shared" ref="H17:N17" si="3">AVERAGE(H14:H16)</f>
        <v>37</v>
      </c>
      <c r="I17" s="15">
        <f t="shared" si="3"/>
        <v>10898.734201638528</v>
      </c>
      <c r="J17" s="15">
        <f t="shared" si="3"/>
        <v>63657.297306656306</v>
      </c>
      <c r="K17" s="15">
        <f t="shared" si="3"/>
        <v>1685.4384917844018</v>
      </c>
      <c r="L17" s="11">
        <f t="shared" si="3"/>
        <v>2.6659141313606667</v>
      </c>
      <c r="M17" s="16">
        <f t="shared" si="3"/>
        <v>8.0078336692583872E-3</v>
      </c>
      <c r="N17" s="15">
        <f t="shared" si="3"/>
        <v>219.27162407186242</v>
      </c>
    </row>
    <row r="18" spans="1:14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307</v>
      </c>
      <c r="G18" s="24">
        <v>2.2999999999999998</v>
      </c>
      <c r="H18" s="14">
        <v>35</v>
      </c>
      <c r="I18" s="15">
        <v>17423.596634399593</v>
      </c>
      <c r="J18" s="15">
        <v>61764.967204990578</v>
      </c>
      <c r="K18" s="15">
        <v>1479.6134858003793</v>
      </c>
      <c r="L18" s="11">
        <v>3.0014882727219998</v>
      </c>
      <c r="M18" s="16">
        <v>1.4142128025763411E-2</v>
      </c>
      <c r="N18" s="15">
        <f>J18/(PI()*H18*50^2)*1000000/1000</f>
        <v>224.69028207046989</v>
      </c>
    </row>
    <row r="19" spans="1:14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312</v>
      </c>
      <c r="G19" s="24">
        <v>4.4000000000000004</v>
      </c>
      <c r="H19" s="14">
        <v>36.5</v>
      </c>
      <c r="I19" s="15">
        <v>12851.965468019342</v>
      </c>
      <c r="J19" s="15">
        <v>58111.477394719324</v>
      </c>
      <c r="K19" s="15">
        <v>1385.656712940638</v>
      </c>
      <c r="L19" s="11">
        <v>2.5216340244480002</v>
      </c>
      <c r="M19" s="16">
        <v>1.1138316012793739E-2</v>
      </c>
      <c r="N19" s="15">
        <f>J19/(PI()*H19*50^2)*1000000/1000</f>
        <v>202.71186581353464</v>
      </c>
    </row>
    <row r="20" spans="1:14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311</v>
      </c>
      <c r="G20" s="24">
        <v>3.5</v>
      </c>
      <c r="H20" s="14">
        <v>35.5</v>
      </c>
      <c r="I20" s="15">
        <v>14097.956270501429</v>
      </c>
      <c r="J20" s="15">
        <v>51993.362529566497</v>
      </c>
      <c r="K20" s="15">
        <v>1533.2553837815954</v>
      </c>
      <c r="L20" s="11">
        <v>2.509606612002</v>
      </c>
      <c r="M20" s="16">
        <v>1.1265306239516779E-2</v>
      </c>
      <c r="N20" s="15">
        <f>J20/(PI()*H20*50^2)*1000000/1000</f>
        <v>186.4788879898465</v>
      </c>
    </row>
    <row r="21" spans="1:14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3.4</v>
      </c>
      <c r="H21" s="14">
        <f t="shared" ref="H21:N21" si="4">AVERAGE(H18:H20)</f>
        <v>35.666666666666664</v>
      </c>
      <c r="I21" s="15">
        <f t="shared" si="4"/>
        <v>14791.172790973455</v>
      </c>
      <c r="J21" s="15">
        <f t="shared" si="4"/>
        <v>57289.9357097588</v>
      </c>
      <c r="K21" s="15">
        <f t="shared" si="4"/>
        <v>1466.1751941742041</v>
      </c>
      <c r="L21" s="11">
        <f t="shared" si="4"/>
        <v>2.6775763030573336</v>
      </c>
      <c r="M21" s="16">
        <f t="shared" si="4"/>
        <v>1.2181916759357975E-2</v>
      </c>
      <c r="N21" s="15">
        <f t="shared" si="4"/>
        <v>204.62701195795034</v>
      </c>
    </row>
    <row r="22" spans="1:14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307</v>
      </c>
      <c r="G22" s="24">
        <v>4.0999999999999996</v>
      </c>
      <c r="H22" s="14">
        <v>36</v>
      </c>
      <c r="I22" s="15">
        <v>14820.766573552864</v>
      </c>
      <c r="J22" s="15">
        <v>26047.787364722684</v>
      </c>
      <c r="K22" s="15">
        <v>1668.3092705094223</v>
      </c>
      <c r="L22" s="11">
        <v>1.7880931508279998</v>
      </c>
      <c r="M22" s="16">
        <v>1.0878320056328321E-2</v>
      </c>
      <c r="N22" s="15">
        <v>93.475816313448234</v>
      </c>
    </row>
    <row r="23" spans="1:14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310</v>
      </c>
      <c r="G23" s="24">
        <v>4.7</v>
      </c>
      <c r="H23" s="14">
        <v>38</v>
      </c>
      <c r="I23" s="15">
        <v>10627.372507672691</v>
      </c>
      <c r="J23" s="15">
        <v>21648.758301409765</v>
      </c>
      <c r="K23" s="15">
        <v>1362.3439753307516</v>
      </c>
      <c r="L23" s="11">
        <v>1.6801195099786668</v>
      </c>
      <c r="M23" s="16">
        <v>9.9439978342057631E-3</v>
      </c>
      <c r="N23" s="15">
        <v>89.131630868383411</v>
      </c>
    </row>
    <row r="24" spans="1:14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311</v>
      </c>
      <c r="G24" s="24">
        <v>6.7</v>
      </c>
      <c r="H24" s="14">
        <v>38</v>
      </c>
      <c r="I24" s="15">
        <v>8957.4643418614869</v>
      </c>
      <c r="J24" s="15">
        <v>22276.460718053462</v>
      </c>
      <c r="K24" s="15">
        <v>1343.6921328771753</v>
      </c>
      <c r="L24" s="11">
        <v>1.6724266864853334</v>
      </c>
      <c r="M24" s="16">
        <v>8.0331249816982808E-3</v>
      </c>
      <c r="N24" s="15">
        <v>82.470524967812324</v>
      </c>
    </row>
    <row r="25" spans="1:14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0</v>
      </c>
      <c r="G25" s="14">
        <f>AVERAGE(G22:G24)</f>
        <v>5.166666666666667</v>
      </c>
      <c r="H25" s="14">
        <f t="shared" ref="H25:N25" si="5">AVERAGE(H22:H24)</f>
        <v>37.333333333333336</v>
      </c>
      <c r="I25" s="15">
        <f t="shared" si="5"/>
        <v>11468.534474362348</v>
      </c>
      <c r="J25" s="15">
        <f t="shared" si="5"/>
        <v>23324.335461395302</v>
      </c>
      <c r="K25" s="15">
        <f t="shared" si="5"/>
        <v>1458.1151262391165</v>
      </c>
      <c r="L25" s="11">
        <f t="shared" si="5"/>
        <v>1.7135464490973333</v>
      </c>
      <c r="M25" s="16">
        <f t="shared" si="5"/>
        <v>9.6184809574107882E-3</v>
      </c>
      <c r="N25" s="15">
        <f t="shared" si="5"/>
        <v>88.359324049881323</v>
      </c>
    </row>
    <row r="26" spans="1:14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307</v>
      </c>
      <c r="G26" s="24">
        <v>5.3</v>
      </c>
      <c r="H26" s="14">
        <v>38</v>
      </c>
      <c r="I26" s="15">
        <v>11050.096980864886</v>
      </c>
      <c r="J26" s="15">
        <v>60359.899063868485</v>
      </c>
      <c r="K26" s="15">
        <v>1648.7335227526733</v>
      </c>
      <c r="L26" s="11">
        <v>1.7036688858666666</v>
      </c>
      <c r="M26" s="16">
        <v>8.1809795260391407E-3</v>
      </c>
      <c r="N26" s="15">
        <v>89.886094040164082</v>
      </c>
    </row>
    <row r="27" spans="1:14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>
        <v>8</v>
      </c>
      <c r="G27" s="24">
        <v>3.2</v>
      </c>
      <c r="H27" s="14">
        <v>37.5</v>
      </c>
      <c r="I27" s="15">
        <v>11147.278144662207</v>
      </c>
      <c r="J27" s="15">
        <v>67336.979881489198</v>
      </c>
      <c r="K27" s="15">
        <v>1789.7786809281656</v>
      </c>
      <c r="L27" s="11">
        <v>1.8398843461333332</v>
      </c>
      <c r="M27" s="16">
        <v>7.7349839213697235E-3</v>
      </c>
      <c r="N27" s="15">
        <v>101.61316220224963</v>
      </c>
    </row>
    <row r="28" spans="1:14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>
        <v>15</v>
      </c>
      <c r="G28" s="24">
        <v>4.5999999999999996</v>
      </c>
      <c r="H28" s="14">
        <v>35.5</v>
      </c>
      <c r="I28" s="15">
        <v>10498.827479388492</v>
      </c>
      <c r="J28" s="15">
        <v>63275.012974611229</v>
      </c>
      <c r="K28" s="15">
        <v>1617.803271672366</v>
      </c>
      <c r="L28" s="11">
        <v>1.7882750307213333</v>
      </c>
      <c r="M28" s="16">
        <v>8.1075375603662965E-3</v>
      </c>
      <c r="N28" s="15">
        <v>100.86290918673618</v>
      </c>
    </row>
    <row r="29" spans="1:14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0</v>
      </c>
      <c r="G29" s="14">
        <f>AVERAGE(G26:G28)</f>
        <v>4.3666666666666663</v>
      </c>
      <c r="H29" s="14">
        <f t="shared" ref="H29:N29" si="6">AVERAGE(H26:H28)</f>
        <v>37</v>
      </c>
      <c r="I29" s="15">
        <f t="shared" si="6"/>
        <v>10898.734201638528</v>
      </c>
      <c r="J29" s="15">
        <f t="shared" si="6"/>
        <v>63657.297306656306</v>
      </c>
      <c r="K29" s="15">
        <f t="shared" si="6"/>
        <v>1685.4384917844018</v>
      </c>
      <c r="L29" s="11">
        <f t="shared" si="6"/>
        <v>1.7772760875737779</v>
      </c>
      <c r="M29" s="16">
        <f t="shared" si="6"/>
        <v>8.0078336692583872E-3</v>
      </c>
      <c r="N29" s="15">
        <f t="shared" si="6"/>
        <v>97.454055143049956</v>
      </c>
    </row>
    <row r="30" spans="1:14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307</v>
      </c>
      <c r="G30" s="24">
        <v>2.2999999999999998</v>
      </c>
      <c r="H30" s="14">
        <v>35</v>
      </c>
      <c r="I30" s="15">
        <v>17423.596634399593</v>
      </c>
      <c r="J30" s="15">
        <v>61764.967204990578</v>
      </c>
      <c r="K30" s="15">
        <v>1479.6134858003793</v>
      </c>
      <c r="L30" s="11">
        <v>2.0009921818146665</v>
      </c>
      <c r="M30" s="16">
        <v>1.4142128025763411E-2</v>
      </c>
      <c r="N30" s="15">
        <v>99.862347586875487</v>
      </c>
    </row>
    <row r="31" spans="1:14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312</v>
      </c>
      <c r="G31" s="24">
        <v>4.4000000000000004</v>
      </c>
      <c r="H31" s="14">
        <v>36.5</v>
      </c>
      <c r="I31" s="15">
        <v>12851.965468019342</v>
      </c>
      <c r="J31" s="15">
        <v>58111.477394719324</v>
      </c>
      <c r="K31" s="15">
        <v>1385.656712940638</v>
      </c>
      <c r="L31" s="11">
        <v>1.6810893496320001</v>
      </c>
      <c r="M31" s="16">
        <v>1.1138316012793739E-2</v>
      </c>
      <c r="N31" s="15">
        <v>90.094162583793164</v>
      </c>
    </row>
    <row r="32" spans="1:14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311</v>
      </c>
      <c r="G32" s="24">
        <v>3.5</v>
      </c>
      <c r="H32" s="14">
        <v>35.5</v>
      </c>
      <c r="I32" s="15">
        <v>14097.956270501429</v>
      </c>
      <c r="J32" s="15">
        <v>51993.362529566497</v>
      </c>
      <c r="K32" s="15">
        <v>1533.2553837815954</v>
      </c>
      <c r="L32" s="11">
        <v>1.673071074668</v>
      </c>
      <c r="M32" s="16">
        <v>1.1265306239516779E-2</v>
      </c>
      <c r="N32" s="15">
        <v>82.879505773265123</v>
      </c>
    </row>
    <row r="33" spans="1:14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0</v>
      </c>
      <c r="G33" s="14">
        <f>AVERAGE(G30:G32)</f>
        <v>3.4</v>
      </c>
      <c r="H33" s="14">
        <f t="shared" ref="H33:N33" si="7">AVERAGE(H30:H32)</f>
        <v>35.666666666666664</v>
      </c>
      <c r="I33" s="15">
        <f t="shared" si="7"/>
        <v>14791.172790973455</v>
      </c>
      <c r="J33" s="15">
        <f t="shared" si="7"/>
        <v>57289.9357097588</v>
      </c>
      <c r="K33" s="15">
        <f t="shared" si="7"/>
        <v>1466.1751941742041</v>
      </c>
      <c r="L33" s="11">
        <f t="shared" si="7"/>
        <v>1.7850508687048887</v>
      </c>
      <c r="M33" s="16">
        <f t="shared" si="7"/>
        <v>1.2181916759357975E-2</v>
      </c>
      <c r="N33" s="15">
        <f t="shared" si="7"/>
        <v>90.94533864797792</v>
      </c>
    </row>
    <row r="34" spans="1:14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313</v>
      </c>
      <c r="G34" s="24">
        <v>2.8</v>
      </c>
      <c r="H34" s="14">
        <v>35.5</v>
      </c>
      <c r="I34" s="15">
        <v>13483.307156951596</v>
      </c>
      <c r="J34" s="15">
        <v>23016.011208314932</v>
      </c>
      <c r="K34" s="15">
        <v>1438.9758809667455</v>
      </c>
      <c r="L34" s="11">
        <v>1.8675810023586665</v>
      </c>
      <c r="M34" s="16">
        <v>1.1723242859715285E-2</v>
      </c>
      <c r="N34" s="15">
        <v>86.424527404703227</v>
      </c>
    </row>
    <row r="35" spans="1:14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314</v>
      </c>
      <c r="G35" s="24">
        <v>2.5</v>
      </c>
      <c r="H35" s="14">
        <v>36</v>
      </c>
      <c r="I35" s="15">
        <v>16149.145757160684</v>
      </c>
      <c r="J35" s="15">
        <v>26301.721901314195</v>
      </c>
      <c r="K35" s="15">
        <v>1581.4106715812472</v>
      </c>
      <c r="L35" s="11">
        <v>1.8581113861333336</v>
      </c>
      <c r="M35" s="16">
        <v>1.2624230136321789E-2</v>
      </c>
      <c r="N35" s="15">
        <v>92.334340108219209</v>
      </c>
    </row>
    <row r="36" spans="1:14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320</v>
      </c>
      <c r="G36" s="24">
        <v>3.6</v>
      </c>
      <c r="H36" s="14">
        <v>37.5</v>
      </c>
      <c r="I36" s="15">
        <v>12961.884469567509</v>
      </c>
      <c r="J36" s="15">
        <v>22930.518479177146</v>
      </c>
      <c r="K36" s="15">
        <v>1395.7195300962644</v>
      </c>
      <c r="L36" s="11">
        <v>1.7127430875786669</v>
      </c>
      <c r="M36" s="16">
        <v>1.1455808348897421E-2</v>
      </c>
      <c r="N36" s="15">
        <v>82.602867893280447</v>
      </c>
    </row>
    <row r="37" spans="1:14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2.9666666666666668</v>
      </c>
      <c r="H37" s="14">
        <f t="shared" ref="H37:N37" si="8">AVERAGE(H34:H36)</f>
        <v>36.333333333333336</v>
      </c>
      <c r="I37" s="15">
        <f t="shared" si="8"/>
        <v>14198.112461226598</v>
      </c>
      <c r="J37" s="15">
        <f t="shared" si="8"/>
        <v>24082.750529602094</v>
      </c>
      <c r="K37" s="15">
        <f t="shared" si="8"/>
        <v>1472.0353608814191</v>
      </c>
      <c r="L37" s="11">
        <f t="shared" si="8"/>
        <v>1.8128118253568888</v>
      </c>
      <c r="M37" s="16">
        <f t="shared" si="8"/>
        <v>1.1934427114978165E-2</v>
      </c>
      <c r="N37" s="15">
        <f t="shared" si="8"/>
        <v>87.120578468734308</v>
      </c>
    </row>
    <row r="38" spans="1:14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 t="s">
        <v>326</v>
      </c>
      <c r="G38" s="24">
        <v>4.8836580086580099</v>
      </c>
      <c r="H38" s="14">
        <v>37.35</v>
      </c>
      <c r="I38" s="15">
        <v>10424.147987526791</v>
      </c>
      <c r="J38" s="15">
        <v>36224.210796874751</v>
      </c>
      <c r="K38" s="15">
        <v>3556.5995063329751</v>
      </c>
      <c r="L38" s="11">
        <v>1.7464974951379999</v>
      </c>
      <c r="M38" s="16">
        <v>3.4539950883565938E-3</v>
      </c>
      <c r="N38" s="15">
        <f>J38/(PI()*H38*50^2)*1000000/1000</f>
        <v>123.48620525676942</v>
      </c>
    </row>
    <row r="39" spans="1:14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 t="s">
        <v>327</v>
      </c>
      <c r="G39" s="24">
        <v>4.9840261630654474</v>
      </c>
      <c r="H39" s="14">
        <v>41.4</v>
      </c>
      <c r="I39" s="15">
        <v>12854.270286169784</v>
      </c>
      <c r="J39" s="15">
        <v>40197.1547404007</v>
      </c>
      <c r="K39" s="15">
        <v>3758.0557045631208</v>
      </c>
      <c r="L39" s="11">
        <v>1.7853229442</v>
      </c>
      <c r="M39" s="16">
        <v>3.9452726767979724E-3</v>
      </c>
      <c r="N39" s="15">
        <f>J39/(PI()*H39*50^2)*1000000/1000</f>
        <v>123.62465459255237</v>
      </c>
    </row>
    <row r="40" spans="1:14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 t="s">
        <v>324</v>
      </c>
      <c r="G40" s="24">
        <v>3.9673635237344351</v>
      </c>
      <c r="H40" s="14">
        <v>36.1</v>
      </c>
      <c r="I40" s="15">
        <v>8717.9313158132572</v>
      </c>
      <c r="J40" s="15">
        <v>48284.359994784558</v>
      </c>
      <c r="K40" s="15">
        <v>4000.5115955991846</v>
      </c>
      <c r="L40" s="11">
        <v>1.893011659808</v>
      </c>
      <c r="M40" s="16">
        <v>2.4853763442265731E-3</v>
      </c>
      <c r="N40" s="15">
        <f>J40/(PI()*H40*50^2)*1000000/1000</f>
        <v>170.29794054733571</v>
      </c>
    </row>
    <row r="41" spans="1:14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4.6116825651526305</v>
      </c>
      <c r="H41" s="14">
        <f t="shared" ref="H41:N41" si="9">AVERAGE(H38:H40)</f>
        <v>38.283333333333331</v>
      </c>
      <c r="I41" s="15">
        <f t="shared" si="9"/>
        <v>10665.449863169944</v>
      </c>
      <c r="J41" s="15">
        <f t="shared" si="9"/>
        <v>41568.575177353334</v>
      </c>
      <c r="K41" s="15">
        <f t="shared" si="9"/>
        <v>3771.7222688317602</v>
      </c>
      <c r="L41" s="11">
        <f t="shared" si="9"/>
        <v>1.808277366382</v>
      </c>
      <c r="M41" s="16">
        <f t="shared" si="9"/>
        <v>3.294881369793713E-3</v>
      </c>
      <c r="N41" s="15">
        <f t="shared" si="9"/>
        <v>139.13626679888583</v>
      </c>
    </row>
    <row r="42" spans="1:14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 t="s">
        <v>328</v>
      </c>
      <c r="G42" s="24">
        <v>4.9728497311090969</v>
      </c>
      <c r="H42" s="14">
        <v>41.65</v>
      </c>
      <c r="I42" s="15">
        <v>13355.206922101994</v>
      </c>
      <c r="J42" s="15">
        <v>55698.484133554855</v>
      </c>
      <c r="K42" s="15">
        <v>3315.9712671486245</v>
      </c>
      <c r="L42" s="11">
        <v>2.0529155304980002</v>
      </c>
      <c r="M42" s="16">
        <v>4.6798268505984586E-3</v>
      </c>
      <c r="N42" s="15">
        <f>J42/(PI()*H42*50^2)*1000000/1000</f>
        <v>170.27013824885012</v>
      </c>
    </row>
    <row r="43" spans="1:14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 t="s">
        <v>325</v>
      </c>
      <c r="G43" s="24">
        <v>6.2540197062077363</v>
      </c>
      <c r="H43" s="14">
        <v>38.700000000000003</v>
      </c>
      <c r="I43" s="15">
        <v>10308.651818324957</v>
      </c>
      <c r="J43" s="15">
        <v>42345.487468191415</v>
      </c>
      <c r="K43" s="15">
        <v>3391.2258220444864</v>
      </c>
      <c r="L43" s="11">
        <v>1.8982652942080003</v>
      </c>
      <c r="M43" s="16">
        <v>3.5898158928469879E-3</v>
      </c>
      <c r="N43" s="15">
        <f>J43/(PI()*H43*50^2)*1000000/1000</f>
        <v>139.31769815397564</v>
      </c>
    </row>
    <row r="44" spans="1:14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 t="s">
        <v>329</v>
      </c>
      <c r="G44" s="24">
        <v>6.8318043350008466</v>
      </c>
      <c r="H44" s="14">
        <v>36.299999999999997</v>
      </c>
      <c r="I44" s="15">
        <v>11669.545263569193</v>
      </c>
      <c r="J44" s="15">
        <v>38999.760184553634</v>
      </c>
      <c r="K44" s="15">
        <v>3568.0521401703704</v>
      </c>
      <c r="L44" s="11">
        <v>1.8987538050000001</v>
      </c>
      <c r="M44" s="16">
        <v>3.7552324966148021E-3</v>
      </c>
      <c r="N44" s="15">
        <f>J44/(PI()*H44*50^2)*1000000/1000</f>
        <v>136.79349008859944</v>
      </c>
    </row>
    <row r="45" spans="1:14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6.019557924105893</v>
      </c>
      <c r="H45" s="14">
        <f t="shared" ref="H45:N45" si="10">AVERAGE(H42:H44)</f>
        <v>38.883333333333333</v>
      </c>
      <c r="I45" s="15">
        <f t="shared" si="10"/>
        <v>11777.801334665381</v>
      </c>
      <c r="J45" s="15">
        <f t="shared" si="10"/>
        <v>45681.243928766635</v>
      </c>
      <c r="K45" s="15">
        <f t="shared" si="10"/>
        <v>3425.0830764544935</v>
      </c>
      <c r="L45" s="11">
        <f t="shared" si="10"/>
        <v>1.9499782099020002</v>
      </c>
      <c r="M45" s="16">
        <f t="shared" si="10"/>
        <v>4.0082917466867495E-3</v>
      </c>
      <c r="N45" s="15">
        <f t="shared" si="10"/>
        <v>148.79377549714172</v>
      </c>
    </row>
    <row r="46" spans="1:14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330</v>
      </c>
      <c r="G46" s="24">
        <v>8.6375905365646766</v>
      </c>
      <c r="H46" s="14">
        <v>38.15</v>
      </c>
      <c r="I46" s="15">
        <v>13359.783066243988</v>
      </c>
      <c r="J46" s="15">
        <v>37315.240642255048</v>
      </c>
      <c r="K46" s="15">
        <v>2738.8166909463084</v>
      </c>
      <c r="L46" s="11">
        <v>1.757828687752</v>
      </c>
      <c r="M46" s="16">
        <v>5.7123161762124303E-3</v>
      </c>
      <c r="N46" s="15">
        <f>J46/(PI()*H46*50^2)*1000000/1000</f>
        <v>124.5379816697978</v>
      </c>
    </row>
    <row r="47" spans="1:14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 t="s">
        <v>331</v>
      </c>
      <c r="G47" s="24">
        <v>6.6507394837560412</v>
      </c>
      <c r="H47" s="14">
        <v>38.85</v>
      </c>
      <c r="I47" s="15">
        <v>14097.15870075875</v>
      </c>
      <c r="J47" s="15">
        <v>44921.678259390013</v>
      </c>
      <c r="K47" s="15">
        <v>3290.0378743081983</v>
      </c>
      <c r="L47" s="11">
        <v>1.9042260043519998</v>
      </c>
      <c r="M47" s="16">
        <v>5.1013844587721709E-3</v>
      </c>
      <c r="N47" s="15">
        <f>J47/(PI()*H47*50^2)*1000000/1000</f>
        <v>147.22279839311506</v>
      </c>
    </row>
    <row r="48" spans="1:14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 t="s">
        <v>332</v>
      </c>
      <c r="G48" s="24">
        <v>7.1037900369015583</v>
      </c>
      <c r="H48" s="14">
        <v>37.299999999999997</v>
      </c>
      <c r="I48" s="15">
        <v>11598.704568995923</v>
      </c>
      <c r="J48" s="15">
        <v>44588.258715129567</v>
      </c>
      <c r="K48" s="15">
        <v>3095.6959166825618</v>
      </c>
      <c r="L48" s="11">
        <v>1.8591776832819999</v>
      </c>
      <c r="M48" s="16">
        <v>4.4194612291275038E-3</v>
      </c>
      <c r="N48" s="15">
        <f>J48/(PI()*H48*50^2)*1000000/1000</f>
        <v>152.20250462998717</v>
      </c>
    </row>
    <row r="49" spans="1:14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7.4640400190740914</v>
      </c>
      <c r="H49" s="26">
        <f t="shared" ref="H49:N49" si="11">AVERAGE(H46:H48)</f>
        <v>38.1</v>
      </c>
      <c r="I49" s="21">
        <f t="shared" si="11"/>
        <v>13018.548778666222</v>
      </c>
      <c r="J49" s="21">
        <f t="shared" si="11"/>
        <v>42275.05920559154</v>
      </c>
      <c r="K49" s="21">
        <f t="shared" si="11"/>
        <v>3041.5168273123563</v>
      </c>
      <c r="L49" s="12">
        <f t="shared" si="11"/>
        <v>1.8404107917953334</v>
      </c>
      <c r="M49" s="22">
        <f t="shared" si="11"/>
        <v>5.0777206213707023E-3</v>
      </c>
      <c r="N49" s="21">
        <f t="shared" si="11"/>
        <v>141.32109489763334</v>
      </c>
    </row>
    <row r="50" spans="1:14" x14ac:dyDescent="0.2">
      <c r="J50" s="2"/>
      <c r="K50" s="2"/>
      <c r="M50" s="4"/>
    </row>
  </sheetData>
  <pageMargins left="0.75" right="0.75" top="1" bottom="1" header="0.5" footer="0.5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topLeftCell="B1" activePane="topRight" state="frozen"/>
      <selection pane="topRight" activeCell="P2" sqref="P2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8" width="12" style="2" customWidth="1"/>
    <col min="9" max="9" width="10.90625" style="2"/>
    <col min="14" max="14" width="12.453125" customWidth="1"/>
  </cols>
  <sheetData>
    <row r="1" spans="1:14" ht="4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41" t="s">
        <v>244</v>
      </c>
      <c r="I1" s="41" t="s">
        <v>242</v>
      </c>
      <c r="J1" s="41" t="s">
        <v>245</v>
      </c>
      <c r="K1" s="41" t="s">
        <v>246</v>
      </c>
      <c r="L1" s="41" t="s">
        <v>247</v>
      </c>
      <c r="M1" s="60" t="s">
        <v>255</v>
      </c>
      <c r="N1" s="57" t="s">
        <v>248</v>
      </c>
    </row>
    <row r="2" spans="1:14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5</v>
      </c>
      <c r="G2" s="24">
        <v>6.4</v>
      </c>
      <c r="H2" s="14">
        <v>34.950000000000003</v>
      </c>
      <c r="I2" s="15">
        <v>8091.6610261274163</v>
      </c>
      <c r="J2" s="15">
        <v>27139.990708188841</v>
      </c>
      <c r="K2" s="15">
        <v>2349.1907130894024</v>
      </c>
      <c r="L2" s="11">
        <v>1.5044170059219999</v>
      </c>
      <c r="M2" s="16">
        <v>4.0878118273942454E-3</v>
      </c>
      <c r="N2" s="15">
        <f>J2/(PI()*H2*50^2)*1000000/1000</f>
        <v>98.871843815195717</v>
      </c>
    </row>
    <row r="3" spans="1:14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6</v>
      </c>
      <c r="G3" s="24">
        <v>5.3</v>
      </c>
      <c r="H3" s="14">
        <v>34.85</v>
      </c>
      <c r="I3" s="15">
        <v>7363.8316723176895</v>
      </c>
      <c r="J3" s="15">
        <v>26331.623241473357</v>
      </c>
      <c r="K3" s="15">
        <v>2399.0792345712148</v>
      </c>
      <c r="L3" s="11">
        <v>1.3519346631219999</v>
      </c>
      <c r="M3" s="16">
        <v>3.6128775275827431E-3</v>
      </c>
      <c r="N3" s="15">
        <f>J3/(PI()*H3*50^2)*1000000/1000</f>
        <v>96.202192218397045</v>
      </c>
    </row>
    <row r="4" spans="1:14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7</v>
      </c>
      <c r="G4" s="24">
        <v>6.1</v>
      </c>
      <c r="H4" s="14">
        <v>32.700000000000003</v>
      </c>
      <c r="I4" s="15">
        <v>6007.247116509343</v>
      </c>
      <c r="J4" s="15">
        <v>27126.84110815754</v>
      </c>
      <c r="K4" s="15">
        <v>2468.799796144739</v>
      </c>
      <c r="L4" s="11">
        <v>1.9322215522000001</v>
      </c>
      <c r="M4" s="16">
        <v>2.7500885562305052E-3</v>
      </c>
      <c r="N4" s="15">
        <f>J4/(PI()*H4*50^2)*1000000/1000</f>
        <v>105.62375175123425</v>
      </c>
    </row>
    <row r="5" spans="1:14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5.9333333333333327</v>
      </c>
      <c r="H5" s="14">
        <f t="shared" ref="H5:N5" si="0">AVERAGE(H2:H4)</f>
        <v>34.166666666666671</v>
      </c>
      <c r="I5" s="15">
        <f t="shared" si="0"/>
        <v>7154.2466049848153</v>
      </c>
      <c r="J5" s="15">
        <f t="shared" si="0"/>
        <v>26866.151685939913</v>
      </c>
      <c r="K5" s="15">
        <f t="shared" si="0"/>
        <v>2405.6899146017854</v>
      </c>
      <c r="L5" s="11">
        <f t="shared" si="0"/>
        <v>1.5961910737480001</v>
      </c>
      <c r="M5" s="16">
        <f t="shared" si="0"/>
        <v>3.483592637069165E-3</v>
      </c>
      <c r="N5" s="15">
        <f t="shared" si="0"/>
        <v>100.23259592827567</v>
      </c>
    </row>
    <row r="6" spans="1:14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1</v>
      </c>
      <c r="G6" s="14">
        <v>9.3000000000000007</v>
      </c>
      <c r="H6" s="14">
        <v>34.799999999999997</v>
      </c>
      <c r="I6" s="15">
        <v>6629.8494474209856</v>
      </c>
      <c r="J6" s="15">
        <v>20597.144505848042</v>
      </c>
      <c r="K6" s="15">
        <v>2388.604703391813</v>
      </c>
      <c r="L6" s="11">
        <v>1.3522970497999998</v>
      </c>
      <c r="M6" s="16">
        <v>3.2175030412584862E-3</v>
      </c>
      <c r="N6" s="15">
        <f>J6/(PI()*H6*50^2)*1000000/1000</f>
        <v>75.359479578937709</v>
      </c>
    </row>
    <row r="7" spans="1:14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10</v>
      </c>
      <c r="G7" s="24">
        <v>8.1</v>
      </c>
      <c r="H7" s="14">
        <v>28.5</v>
      </c>
      <c r="I7" s="15">
        <v>4623.7602008049134</v>
      </c>
      <c r="J7" s="15">
        <v>15838.343416787337</v>
      </c>
      <c r="K7" s="15">
        <v>2480.8960841485286</v>
      </c>
      <c r="L7" s="11">
        <v>1.310276424192</v>
      </c>
      <c r="M7" s="16">
        <v>2.2066707946780725E-3</v>
      </c>
      <c r="N7" s="15">
        <f>J7/(PI()*H7*50^2)*1000000/1000</f>
        <v>70.75791284684027</v>
      </c>
    </row>
    <row r="8" spans="1:14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11</v>
      </c>
      <c r="G8" s="24">
        <v>6.7</v>
      </c>
      <c r="H8" s="14">
        <v>33.599999999999994</v>
      </c>
      <c r="I8" s="15">
        <v>-62.406125787163717</v>
      </c>
      <c r="J8" s="15">
        <v>20815.125821386773</v>
      </c>
      <c r="K8" s="15">
        <v>2006.8680443206615</v>
      </c>
      <c r="L8" s="11">
        <v>1.3677780928000001</v>
      </c>
      <c r="M8" s="16">
        <v>1.13844940247274E-3</v>
      </c>
      <c r="N8" s="15">
        <f>J8/(PI()*H8*50^2)*1000000/1000</f>
        <v>78.876908703653655</v>
      </c>
    </row>
    <row r="9" spans="1:14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8.0333333333333332</v>
      </c>
      <c r="H9" s="14">
        <f t="shared" ref="H9:N9" si="1">AVERAGE(H6:H8)</f>
        <v>32.299999999999997</v>
      </c>
      <c r="I9" s="15">
        <f t="shared" si="1"/>
        <v>3730.401174146245</v>
      </c>
      <c r="J9" s="15">
        <f t="shared" si="1"/>
        <v>19083.537914674049</v>
      </c>
      <c r="K9" s="15">
        <f t="shared" si="1"/>
        <v>2292.1229439536678</v>
      </c>
      <c r="L9" s="11">
        <f t="shared" si="1"/>
        <v>1.3434505222639999</v>
      </c>
      <c r="M9" s="16">
        <f t="shared" si="1"/>
        <v>2.1875410794697661E-3</v>
      </c>
      <c r="N9" s="15">
        <f t="shared" si="1"/>
        <v>74.998100376477211</v>
      </c>
    </row>
    <row r="10" spans="1:14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1</v>
      </c>
      <c r="G10" s="14">
        <v>1.7</v>
      </c>
      <c r="H10" s="14">
        <v>38.450000000000003</v>
      </c>
      <c r="I10" s="15">
        <v>7847.74157971362</v>
      </c>
      <c r="J10" s="15">
        <v>26088.384550763669</v>
      </c>
      <c r="K10" s="15">
        <v>2626.6484766693852</v>
      </c>
      <c r="L10" s="11">
        <v>1.2933225683279999</v>
      </c>
      <c r="M10" s="16">
        <v>3.5157963708732131E-3</v>
      </c>
      <c r="N10" s="15">
        <f>J10/(PI()*H10*50^2)*1000000/1000</f>
        <v>86.389500307646784</v>
      </c>
    </row>
    <row r="11" spans="1:14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6</v>
      </c>
      <c r="G11" s="14">
        <v>6.4</v>
      </c>
      <c r="H11" s="14">
        <v>36.6</v>
      </c>
      <c r="I11" s="15">
        <v>8164.8391116349167</v>
      </c>
      <c r="J11" s="15">
        <v>24402.807713030019</v>
      </c>
      <c r="K11" s="15">
        <v>3020.3085763300323</v>
      </c>
      <c r="L11" s="11">
        <v>1.4446013937620001</v>
      </c>
      <c r="M11" s="16">
        <v>3.2254626920354078E-3</v>
      </c>
      <c r="N11" s="15">
        <f>J11/(PI()*H11*50^2)*1000000/1000</f>
        <v>84.892403778136767</v>
      </c>
    </row>
    <row r="12" spans="1:14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17</v>
      </c>
      <c r="G12" s="14">
        <v>1.4</v>
      </c>
      <c r="H12" s="14">
        <v>43.4</v>
      </c>
      <c r="I12" s="15">
        <v>3750.1312814161888</v>
      </c>
      <c r="J12" s="15">
        <v>36573.107184419998</v>
      </c>
      <c r="K12" s="15">
        <v>2714.3472156218136</v>
      </c>
      <c r="L12" s="11">
        <v>1.5902485638719999</v>
      </c>
      <c r="M12" s="16">
        <v>1.5995912677279221E-3</v>
      </c>
      <c r="N12" s="15">
        <f>J12/(PI()*H12*50^2)*1000000/1000</f>
        <v>107.29568281345905</v>
      </c>
    </row>
    <row r="13" spans="1:14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3.1666666666666665</v>
      </c>
      <c r="H13" s="14">
        <f t="shared" ref="H13:N13" si="2">AVERAGE(H10:H12)</f>
        <v>39.483333333333341</v>
      </c>
      <c r="I13" s="15">
        <f t="shared" si="2"/>
        <v>6587.5706575882423</v>
      </c>
      <c r="J13" s="15">
        <f t="shared" si="2"/>
        <v>29021.433149404562</v>
      </c>
      <c r="K13" s="15">
        <f t="shared" si="2"/>
        <v>2787.101422873744</v>
      </c>
      <c r="L13" s="11">
        <f t="shared" si="2"/>
        <v>1.4427241753206665</v>
      </c>
      <c r="M13" s="16">
        <f t="shared" si="2"/>
        <v>2.7802834435455143E-3</v>
      </c>
      <c r="N13" s="15">
        <f t="shared" si="2"/>
        <v>92.859195633080859</v>
      </c>
    </row>
    <row r="14" spans="1:14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1</v>
      </c>
      <c r="G14" s="24">
        <v>11.2</v>
      </c>
      <c r="H14" s="14">
        <v>42.25</v>
      </c>
      <c r="I14" s="15">
        <v>9776.3595532807685</v>
      </c>
      <c r="J14" s="15">
        <v>24542.781067333341</v>
      </c>
      <c r="K14" s="15">
        <v>2334.1569779334827</v>
      </c>
      <c r="L14" s="11">
        <v>1.2872745965620001</v>
      </c>
      <c r="M14" s="16">
        <v>4.942241680161396E-3</v>
      </c>
      <c r="N14" s="15">
        <f>J14/(PI()*H14*50^2)*1000000/1000</f>
        <v>73.961750041908346</v>
      </c>
    </row>
    <row r="15" spans="1:14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2</v>
      </c>
      <c r="G15" s="24">
        <v>10.4</v>
      </c>
      <c r="H15" s="14">
        <v>41.94</v>
      </c>
      <c r="I15" s="15">
        <v>7686.2999680359553</v>
      </c>
      <c r="J15" s="15">
        <v>30298.156445359611</v>
      </c>
      <c r="K15" s="15">
        <v>1980.5189508741103</v>
      </c>
      <c r="L15" s="11">
        <v>1.3622724512500002</v>
      </c>
      <c r="M15" s="16">
        <v>5.2888932348045536E-3</v>
      </c>
      <c r="N15" s="15">
        <f>J15/(PI()*H15*50^2)*1000000/1000</f>
        <v>91.98095116548501</v>
      </c>
    </row>
    <row r="16" spans="1:14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</v>
      </c>
      <c r="G16" s="24">
        <v>8.9</v>
      </c>
      <c r="H16" s="14">
        <v>36.700000000000003</v>
      </c>
      <c r="I16" s="15">
        <v>5438.9446086687085</v>
      </c>
      <c r="J16" s="15">
        <v>19788.529417040929</v>
      </c>
      <c r="K16" s="15">
        <v>1735.1444847516188</v>
      </c>
      <c r="L16" s="11">
        <v>1.443193201568</v>
      </c>
      <c r="M16" s="16">
        <v>3.7317896082308113E-3</v>
      </c>
      <c r="N16" s="15">
        <f>J16/(PI()*H16*50^2)*1000000/1000</f>
        <v>68.652692604718169</v>
      </c>
    </row>
    <row r="17" spans="1:14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10.166666666666666</v>
      </c>
      <c r="H17" s="14">
        <f t="shared" ref="H17:N17" si="3">AVERAGE(H14:H16)</f>
        <v>40.296666666666667</v>
      </c>
      <c r="I17" s="15">
        <f t="shared" si="3"/>
        <v>7633.8680433284781</v>
      </c>
      <c r="J17" s="15">
        <f t="shared" si="3"/>
        <v>24876.488976577963</v>
      </c>
      <c r="K17" s="15">
        <f t="shared" si="3"/>
        <v>2016.6068045197371</v>
      </c>
      <c r="L17" s="11">
        <f t="shared" si="3"/>
        <v>1.3642467497933335</v>
      </c>
      <c r="M17" s="16">
        <f t="shared" si="3"/>
        <v>4.6543081743989209E-3</v>
      </c>
      <c r="N17" s="15">
        <f t="shared" si="3"/>
        <v>78.19846460403717</v>
      </c>
    </row>
    <row r="18" spans="1:14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4</v>
      </c>
      <c r="G18" s="14">
        <v>7.5</v>
      </c>
      <c r="H18" s="14">
        <v>46.4</v>
      </c>
      <c r="I18" s="15">
        <v>7549.3910013725808</v>
      </c>
      <c r="J18" s="15">
        <v>39064.271742366749</v>
      </c>
      <c r="K18" s="15">
        <v>2255.7606335070341</v>
      </c>
      <c r="L18" s="11">
        <v>1.6609609538419998</v>
      </c>
      <c r="M18" s="16">
        <v>4.0069710183147332E-3</v>
      </c>
      <c r="N18" s="15">
        <f>J18/(PI()*H18*50^2)*1000000/1000</f>
        <v>107.19434389797784</v>
      </c>
    </row>
    <row r="19" spans="1:14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20</v>
      </c>
      <c r="G19" s="14">
        <v>9.1999999999999993</v>
      </c>
      <c r="H19" s="14">
        <v>42</v>
      </c>
      <c r="I19" s="15">
        <v>7798.5675889613976</v>
      </c>
      <c r="J19" s="15">
        <v>30766.373641614424</v>
      </c>
      <c r="K19" s="15">
        <v>2514.708731306458</v>
      </c>
      <c r="L19" s="11">
        <v>1.3974642744320001</v>
      </c>
      <c r="M19" s="16">
        <v>3.6674738473876176E-3</v>
      </c>
      <c r="N19" s="15">
        <f>J19/(PI()*H19*50^2)*1000000/1000</f>
        <v>93.268960877621581</v>
      </c>
    </row>
    <row r="20" spans="1:14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21</v>
      </c>
      <c r="G20" s="14">
        <v>7.5</v>
      </c>
      <c r="H20" s="14">
        <v>41.15</v>
      </c>
      <c r="I20" s="15">
        <v>10224.930861951882</v>
      </c>
      <c r="J20" s="15">
        <v>30355.120883419171</v>
      </c>
      <c r="K20" s="15">
        <v>2852.0411094954065</v>
      </c>
      <c r="L20" s="11">
        <v>1.5432895824020001</v>
      </c>
      <c r="M20" s="16">
        <v>4.24697365556827E-3</v>
      </c>
      <c r="N20" s="15">
        <f>J20/(PI()*H20*50^2)*1000000/1000</f>
        <v>93.92306268283221</v>
      </c>
    </row>
    <row r="21" spans="1:14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8.0666666666666664</v>
      </c>
      <c r="H21" s="14">
        <f t="shared" ref="H21:N21" si="4">AVERAGE(H18:H20)</f>
        <v>43.183333333333337</v>
      </c>
      <c r="I21" s="15">
        <f t="shared" si="4"/>
        <v>8524.2964840952864</v>
      </c>
      <c r="J21" s="15">
        <f t="shared" si="4"/>
        <v>33395.255422466784</v>
      </c>
      <c r="K21" s="15">
        <f t="shared" si="4"/>
        <v>2540.836824769633</v>
      </c>
      <c r="L21" s="11">
        <f t="shared" si="4"/>
        <v>1.5339049368920001</v>
      </c>
      <c r="M21" s="16">
        <f t="shared" si="4"/>
        <v>3.9738061737568733E-3</v>
      </c>
      <c r="N21" s="15">
        <f t="shared" si="4"/>
        <v>98.128789152810555</v>
      </c>
    </row>
    <row r="22" spans="1:14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23</v>
      </c>
      <c r="G22" s="24">
        <v>3.6</v>
      </c>
      <c r="H22" s="14">
        <v>37.9</v>
      </c>
      <c r="I22" s="15">
        <v>17469.17838077015</v>
      </c>
      <c r="J22" s="15">
        <v>50319.347063154804</v>
      </c>
      <c r="K22" s="15">
        <v>2725.6396829287064</v>
      </c>
      <c r="L22" s="11">
        <v>1.7138145095120001</v>
      </c>
      <c r="M22" s="16">
        <v>7.7444829814653001E-3</v>
      </c>
      <c r="N22" s="15">
        <f>J22/(PI()*H22*50^2)*1000000/1000</f>
        <v>169.04639194211578</v>
      </c>
    </row>
    <row r="23" spans="1:14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24</v>
      </c>
      <c r="G23" s="24">
        <v>2.2000000000000002</v>
      </c>
      <c r="H23" s="14">
        <v>38.549999999999997</v>
      </c>
      <c r="I23" s="15">
        <v>15729.424426160216</v>
      </c>
      <c r="J23" s="15">
        <v>45377.591737774987</v>
      </c>
      <c r="K23" s="15">
        <v>2726.0867845227199</v>
      </c>
      <c r="L23" s="11">
        <v>1.603674171552</v>
      </c>
      <c r="M23" s="16">
        <v>6.8615406125425689E-3</v>
      </c>
      <c r="N23" s="15">
        <f>J23/(PI()*H23*50^2)*1000000/1000</f>
        <v>149.87430413847656</v>
      </c>
    </row>
    <row r="24" spans="1:14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17</v>
      </c>
      <c r="G24" s="24">
        <v>2.2000000000000002</v>
      </c>
      <c r="H24" s="14">
        <v>36.849999999999994</v>
      </c>
      <c r="I24" s="15">
        <v>19402.252525879048</v>
      </c>
      <c r="J24" s="15">
        <v>45666.275166431289</v>
      </c>
      <c r="K24" s="15">
        <v>2494.4611210958674</v>
      </c>
      <c r="L24" s="11">
        <v>2.0953673666419999</v>
      </c>
      <c r="M24" s="16">
        <v>9.3433877254556798E-3</v>
      </c>
      <c r="N24" s="15">
        <f>J24/(PI()*H24*50^2)*1000000/1000</f>
        <v>157.78590882675076</v>
      </c>
    </row>
    <row r="25" spans="1:14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25</v>
      </c>
      <c r="G25" s="14">
        <f>AVERAGE(G22:G24)</f>
        <v>2.6666666666666665</v>
      </c>
      <c r="H25" s="14">
        <f t="shared" ref="H25:N25" si="5">AVERAGE(H22:H24)</f>
        <v>37.766666666666659</v>
      </c>
      <c r="I25" s="15">
        <f t="shared" si="5"/>
        <v>17533.618444269803</v>
      </c>
      <c r="J25" s="15">
        <f t="shared" si="5"/>
        <v>47121.071322453696</v>
      </c>
      <c r="K25" s="15">
        <f t="shared" si="5"/>
        <v>2648.7291961824312</v>
      </c>
      <c r="L25" s="11">
        <f t="shared" si="5"/>
        <v>1.8042853492353332</v>
      </c>
      <c r="M25" s="16">
        <f t="shared" si="5"/>
        <v>7.9831371064878493E-3</v>
      </c>
      <c r="N25" s="15">
        <f t="shared" si="5"/>
        <v>158.90220163578104</v>
      </c>
    </row>
    <row r="26" spans="1:14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23</v>
      </c>
      <c r="G26" s="14">
        <v>3.4</v>
      </c>
      <c r="H26" s="14">
        <v>37.549999999999997</v>
      </c>
      <c r="I26" s="15">
        <v>17528.205705664761</v>
      </c>
      <c r="J26" s="15">
        <v>40616.379058062572</v>
      </c>
      <c r="K26" s="15">
        <v>2301.1388837198256</v>
      </c>
      <c r="L26" s="11">
        <v>1.714605722882</v>
      </c>
      <c r="M26" s="16">
        <v>9.0252224825177578E-3</v>
      </c>
      <c r="N26" s="15">
        <f>J26/(PI()*H26*50^2)*1000000/1000</f>
        <v>137.72138476878399</v>
      </c>
    </row>
    <row r="27" spans="1:14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 t="s">
        <v>6</v>
      </c>
      <c r="G27" s="14">
        <v>3.4</v>
      </c>
      <c r="H27" s="14">
        <v>36.6</v>
      </c>
      <c r="I27" s="15">
        <v>21175.013232672747</v>
      </c>
      <c r="J27" s="15">
        <v>43743.810064611564</v>
      </c>
      <c r="K27" s="15">
        <v>3289.2369451982067</v>
      </c>
      <c r="L27" s="11">
        <v>1.7480171328079999</v>
      </c>
      <c r="M27" s="16">
        <v>7.5688275532865912E-3</v>
      </c>
      <c r="N27" s="15">
        <f>J27/(PI()*H27*50^2)*1000000/1000</f>
        <v>152.17581642526628</v>
      </c>
    </row>
    <row r="28" spans="1:14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 t="s">
        <v>27</v>
      </c>
      <c r="G28" s="14">
        <v>2.6</v>
      </c>
      <c r="H28" s="14">
        <v>39.15</v>
      </c>
      <c r="I28" s="15">
        <v>15553.456042880372</v>
      </c>
      <c r="J28" s="15">
        <v>43487.178869318239</v>
      </c>
      <c r="K28" s="15">
        <v>2728.2287496428025</v>
      </c>
      <c r="L28" s="11">
        <v>2.0369612434579998</v>
      </c>
      <c r="M28" s="16">
        <v>6.8153214026502474E-3</v>
      </c>
      <c r="N28" s="15">
        <f>J28/(PI()*H28*50^2)*1000000/1000</f>
        <v>141.429363538665</v>
      </c>
    </row>
    <row r="29" spans="1:14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25</v>
      </c>
      <c r="G29" s="14">
        <f>AVERAGE(G26:G28)</f>
        <v>3.1333333333333333</v>
      </c>
      <c r="H29" s="14">
        <f t="shared" ref="H29:N29" si="6">AVERAGE(H26:H28)</f>
        <v>37.766666666666673</v>
      </c>
      <c r="I29" s="15">
        <f t="shared" si="6"/>
        <v>18085.558327072627</v>
      </c>
      <c r="J29" s="15">
        <f t="shared" si="6"/>
        <v>42615.789330664127</v>
      </c>
      <c r="K29" s="15">
        <f t="shared" si="6"/>
        <v>2772.8681928536116</v>
      </c>
      <c r="L29" s="11">
        <f t="shared" si="6"/>
        <v>1.8331946997159998</v>
      </c>
      <c r="M29" s="16">
        <f t="shared" si="6"/>
        <v>7.8031238128181994E-3</v>
      </c>
      <c r="N29" s="15">
        <f t="shared" si="6"/>
        <v>143.77552157757177</v>
      </c>
    </row>
    <row r="30" spans="1:14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28</v>
      </c>
      <c r="G30" s="24">
        <v>2.1</v>
      </c>
      <c r="H30" s="14">
        <v>40.1</v>
      </c>
      <c r="I30" s="15">
        <v>20204.267308469396</v>
      </c>
      <c r="J30" s="15">
        <v>56013.917545030861</v>
      </c>
      <c r="K30" s="15">
        <v>2728.6857011277502</v>
      </c>
      <c r="L30" s="11">
        <v>2.0157964062580001</v>
      </c>
      <c r="M30" s="16">
        <v>8.9944135577529651E-3</v>
      </c>
      <c r="N30" s="15">
        <f>J30/(PI()*H30*50^2)*1000000/1000</f>
        <v>177.85320417423452</v>
      </c>
    </row>
    <row r="31" spans="1:14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24</v>
      </c>
      <c r="G31" s="24">
        <v>2.2999999999999998</v>
      </c>
      <c r="H31" s="14">
        <v>40.299999999999997</v>
      </c>
      <c r="I31" s="15">
        <v>21391.828327162631</v>
      </c>
      <c r="J31" s="15">
        <v>45143.059719351775</v>
      </c>
      <c r="K31" s="15">
        <v>2435.7420025150709</v>
      </c>
      <c r="L31" s="11">
        <v>1.8681191122</v>
      </c>
      <c r="M31" s="16">
        <v>1.0634452068279374E-2</v>
      </c>
      <c r="N31" s="15">
        <f>J31/(PI()*H31*50^2)*1000000/1000</f>
        <v>142.62513351121518</v>
      </c>
    </row>
    <row r="32" spans="1:14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7</v>
      </c>
      <c r="G32" s="24">
        <v>2.2999999999999998</v>
      </c>
      <c r="H32" s="14">
        <v>40.549999999999997</v>
      </c>
      <c r="I32" s="15">
        <v>26331.438732789265</v>
      </c>
      <c r="J32" s="15">
        <v>51477.347106357643</v>
      </c>
      <c r="K32" s="15">
        <v>2776.8239797336341</v>
      </c>
      <c r="L32" s="11">
        <v>1.8629354087680001</v>
      </c>
      <c r="M32" s="16">
        <v>1.1469731216951589E-2</v>
      </c>
      <c r="N32" s="15">
        <f>J32/(PI()*H32*50^2)*1000000/1000</f>
        <v>161.63500368402654</v>
      </c>
    </row>
    <row r="33" spans="1:14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25</v>
      </c>
      <c r="G33" s="14">
        <f>AVERAGE(G30:G32)</f>
        <v>2.2333333333333334</v>
      </c>
      <c r="H33" s="14">
        <f t="shared" ref="H33:N33" si="7">AVERAGE(H30:H32)</f>
        <v>40.31666666666667</v>
      </c>
      <c r="I33" s="15">
        <f t="shared" si="7"/>
        <v>22642.51145614043</v>
      </c>
      <c r="J33" s="15">
        <f t="shared" si="7"/>
        <v>50878.108123580088</v>
      </c>
      <c r="K33" s="15">
        <f t="shared" si="7"/>
        <v>2647.0838944588181</v>
      </c>
      <c r="L33" s="11">
        <f t="shared" si="7"/>
        <v>1.9156169757420001</v>
      </c>
      <c r="M33" s="16">
        <f t="shared" si="7"/>
        <v>1.0366198947661309E-2</v>
      </c>
      <c r="N33" s="15">
        <f t="shared" si="7"/>
        <v>160.70444712315873</v>
      </c>
    </row>
    <row r="34" spans="1:14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30</v>
      </c>
      <c r="G34" s="14">
        <v>2.1</v>
      </c>
      <c r="H34" s="14">
        <v>39.85</v>
      </c>
      <c r="I34" s="15">
        <v>23556.311023524264</v>
      </c>
      <c r="J34" s="15">
        <v>56657.039339536459</v>
      </c>
      <c r="K34" s="15">
        <v>2638.6731347986388</v>
      </c>
      <c r="L34" s="11">
        <v>2.0229419184820001</v>
      </c>
      <c r="M34" s="16">
        <v>1.0735351655508114E-2</v>
      </c>
      <c r="N34" s="15">
        <f>J34/(PI()*H34*50^2)*1000000/1000</f>
        <v>181.02379667431268</v>
      </c>
    </row>
    <row r="35" spans="1:14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31</v>
      </c>
      <c r="G35" s="14">
        <v>3</v>
      </c>
      <c r="H35" s="14">
        <v>39.83</v>
      </c>
      <c r="I35" s="15">
        <v>21544.401113336513</v>
      </c>
      <c r="J35" s="15">
        <v>47942.022074746761</v>
      </c>
      <c r="K35" s="15">
        <v>2704.6510519947938</v>
      </c>
      <c r="L35" s="11">
        <v>1.9074721093120002</v>
      </c>
      <c r="M35" s="16">
        <v>9.5274232599055417E-3</v>
      </c>
      <c r="N35" s="15">
        <f>J35/(PI()*H35*50^2)*1000000/1000</f>
        <v>153.2555319109558</v>
      </c>
    </row>
    <row r="36" spans="1:14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7</v>
      </c>
      <c r="G36" s="14">
        <v>2.4</v>
      </c>
      <c r="H36" s="14">
        <v>39.85</v>
      </c>
      <c r="I36" s="15">
        <v>23974.666194892485</v>
      </c>
      <c r="J36" s="15">
        <v>49081.176908167123</v>
      </c>
      <c r="K36" s="15">
        <v>2868.9745309956543</v>
      </c>
      <c r="L36" s="11">
        <v>1.8075759811380001</v>
      </c>
      <c r="M36" s="16">
        <v>9.9962331252980031E-3</v>
      </c>
      <c r="N36" s="15">
        <f>J36/(PI()*H36*50^2)*1000000/1000</f>
        <v>156.81830700532163</v>
      </c>
    </row>
    <row r="37" spans="1:14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2.5</v>
      </c>
      <c r="H37" s="14">
        <f t="shared" ref="H37:N37" si="8">AVERAGE(H34:H36)</f>
        <v>39.843333333333334</v>
      </c>
      <c r="I37" s="15">
        <f t="shared" si="8"/>
        <v>23025.126110584421</v>
      </c>
      <c r="J37" s="15">
        <f t="shared" si="8"/>
        <v>51226.74610748345</v>
      </c>
      <c r="K37" s="15">
        <f t="shared" si="8"/>
        <v>2737.4329059296956</v>
      </c>
      <c r="L37" s="11">
        <f t="shared" si="8"/>
        <v>1.9126633363106667</v>
      </c>
      <c r="M37" s="16">
        <f t="shared" si="8"/>
        <v>1.0086336013570554E-2</v>
      </c>
      <c r="N37" s="15">
        <f t="shared" si="8"/>
        <v>163.69921186353002</v>
      </c>
    </row>
    <row r="38" spans="1:14" ht="13.8" x14ac:dyDescent="0.3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25" t="s">
        <v>70</v>
      </c>
      <c r="G38" s="14">
        <v>4.2</v>
      </c>
      <c r="H38" s="14">
        <v>41</v>
      </c>
      <c r="I38" s="15">
        <v>7570.4801164103528</v>
      </c>
      <c r="J38" s="15">
        <v>34312.975902885599</v>
      </c>
      <c r="K38" s="15">
        <v>2674.470718339252</v>
      </c>
      <c r="L38" s="11">
        <v>1.2366223020979998</v>
      </c>
      <c r="M38" s="16">
        <v>3.3631012958627803E-3</v>
      </c>
      <c r="N38" s="15">
        <f>J38/(PI()*H38*50^2)*1000000/1000</f>
        <v>106.5576532124358</v>
      </c>
    </row>
    <row r="39" spans="1:14" ht="13.8" x14ac:dyDescent="0.3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25" t="s">
        <v>71</v>
      </c>
      <c r="G39" s="14">
        <v>4.9000000000000004</v>
      </c>
      <c r="H39" s="14">
        <v>38.72</v>
      </c>
      <c r="I39" s="15">
        <v>11633.495315051699</v>
      </c>
      <c r="J39" s="15">
        <v>30756.317532480232</v>
      </c>
      <c r="K39" s="15">
        <v>2841.5569576180783</v>
      </c>
      <c r="L39" s="11">
        <v>1.1818613438580001</v>
      </c>
      <c r="M39" s="16">
        <v>4.7617696425550299E-3</v>
      </c>
      <c r="N39" s="15">
        <f>J39/(PI()*H39*50^2)*1000000/1000</f>
        <v>101.13677616938335</v>
      </c>
    </row>
    <row r="40" spans="1:14" ht="13.8" x14ac:dyDescent="0.3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25" t="s">
        <v>72</v>
      </c>
      <c r="G40" s="14">
        <v>4.5</v>
      </c>
      <c r="H40" s="14">
        <v>42.3</v>
      </c>
      <c r="I40" s="15">
        <v>10718.5971021968</v>
      </c>
      <c r="J40" s="15">
        <v>39982.33773083322</v>
      </c>
      <c r="K40" s="15">
        <v>3116.6977640675577</v>
      </c>
      <c r="L40" s="11">
        <v>1.2778328794879998</v>
      </c>
      <c r="M40" s="16">
        <v>3.9568134987717487E-3</v>
      </c>
      <c r="N40" s="15">
        <f>J40/(PI()*H40*50^2)*1000000/1000</f>
        <v>120.34773874669884</v>
      </c>
    </row>
    <row r="41" spans="1:14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4.5333333333333341</v>
      </c>
      <c r="H41" s="14">
        <f t="shared" ref="H41:N41" si="9">AVERAGE(H38:H40)</f>
        <v>40.673333333333332</v>
      </c>
      <c r="I41" s="15">
        <f t="shared" si="9"/>
        <v>9974.1908445529498</v>
      </c>
      <c r="J41" s="15">
        <f t="shared" si="9"/>
        <v>35017.210388733016</v>
      </c>
      <c r="K41" s="15">
        <f t="shared" si="9"/>
        <v>2877.5751466749625</v>
      </c>
      <c r="L41" s="11">
        <f t="shared" si="9"/>
        <v>1.2321055084813333</v>
      </c>
      <c r="M41" s="16">
        <f t="shared" si="9"/>
        <v>4.0272281457298525E-3</v>
      </c>
      <c r="N41" s="15">
        <f t="shared" si="9"/>
        <v>109.34738937617266</v>
      </c>
    </row>
    <row r="42" spans="1:14" ht="13.8" x14ac:dyDescent="0.3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25" t="s">
        <v>73</v>
      </c>
      <c r="G42" s="14">
        <v>5.5</v>
      </c>
      <c r="H42" s="14">
        <v>42.44</v>
      </c>
      <c r="I42" s="15">
        <v>7494.1664978729132</v>
      </c>
      <c r="J42" s="15">
        <v>31442.033557633964</v>
      </c>
      <c r="K42" s="15">
        <v>3657.2185872201439</v>
      </c>
      <c r="L42" s="11">
        <v>1.313926706498</v>
      </c>
      <c r="M42" s="16">
        <v>2.4005201251202802E-3</v>
      </c>
      <c r="N42" s="15">
        <f>J42/(PI()*H42*50^2)*1000000/1000</f>
        <v>94.329030378109294</v>
      </c>
    </row>
    <row r="43" spans="1:14" ht="13.8" x14ac:dyDescent="0.3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25" t="s">
        <v>74</v>
      </c>
      <c r="G43" s="14">
        <v>6</v>
      </c>
      <c r="H43" s="14">
        <v>42.625</v>
      </c>
      <c r="I43" s="15">
        <v>12395.84093858611</v>
      </c>
      <c r="J43" s="15">
        <v>29283.093507575246</v>
      </c>
      <c r="K43" s="15">
        <v>3344.1319266042947</v>
      </c>
      <c r="L43" s="11">
        <v>1.416931689298</v>
      </c>
      <c r="M43" s="16">
        <v>4.2689482477230867E-3</v>
      </c>
      <c r="N43" s="15">
        <f>J43/(PI()*H43*50^2)*1000000/1000</f>
        <v>87.470715885096311</v>
      </c>
    </row>
    <row r="44" spans="1:14" ht="13.8" x14ac:dyDescent="0.3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25" t="s">
        <v>75</v>
      </c>
      <c r="G44" s="14">
        <v>7.3</v>
      </c>
      <c r="H44" s="14">
        <v>44.27</v>
      </c>
      <c r="I44" s="15">
        <v>13984.266033444965</v>
      </c>
      <c r="J44" s="15">
        <v>29928.921706527944</v>
      </c>
      <c r="K44" s="15">
        <v>4133.6137413037386</v>
      </c>
      <c r="L44" s="11">
        <v>1.4605547054080001</v>
      </c>
      <c r="M44" s="16">
        <v>3.9851539868724284E-3</v>
      </c>
      <c r="N44" s="15">
        <f>J44/(PI()*H44*50^2)*1000000/1000</f>
        <v>86.077900718396137</v>
      </c>
    </row>
    <row r="45" spans="1:14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6.2666666666666666</v>
      </c>
      <c r="H45" s="14">
        <f t="shared" ref="H45:N45" si="10">AVERAGE(H42:H44)</f>
        <v>43.111666666666672</v>
      </c>
      <c r="I45" s="15">
        <f t="shared" si="10"/>
        <v>11291.424489967996</v>
      </c>
      <c r="J45" s="15">
        <f t="shared" si="10"/>
        <v>30218.016257245716</v>
      </c>
      <c r="K45" s="15">
        <f t="shared" si="10"/>
        <v>3711.6547517093918</v>
      </c>
      <c r="L45" s="11">
        <f t="shared" si="10"/>
        <v>1.3971377004013334</v>
      </c>
      <c r="M45" s="16">
        <f t="shared" si="10"/>
        <v>3.5515407865719315E-3</v>
      </c>
      <c r="N45" s="15">
        <f t="shared" si="10"/>
        <v>89.292548993867243</v>
      </c>
    </row>
    <row r="46" spans="1:14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76</v>
      </c>
      <c r="G46" s="14">
        <v>5.5</v>
      </c>
      <c r="H46" s="14">
        <v>40.585000000000001</v>
      </c>
      <c r="I46" s="15">
        <v>11729.258195946839</v>
      </c>
      <c r="J46" s="15">
        <v>35372.300338227076</v>
      </c>
      <c r="K46" s="15">
        <v>3038.2535500714353</v>
      </c>
      <c r="L46" s="11">
        <v>1.2060614069619999</v>
      </c>
      <c r="M46" s="16">
        <v>4.479798813728778E-3</v>
      </c>
      <c r="N46" s="15">
        <f>J46/(PI()*H46*50^2)*1000000/1000</f>
        <v>110.97058415394773</v>
      </c>
    </row>
    <row r="47" spans="1:14" ht="13.8" x14ac:dyDescent="0.3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25" t="s">
        <v>77</v>
      </c>
      <c r="G47" s="14">
        <v>6.3</v>
      </c>
      <c r="H47" s="14">
        <v>41.120000000000005</v>
      </c>
      <c r="I47" s="15">
        <v>10778.133329537215</v>
      </c>
      <c r="J47" s="15">
        <v>37911.946360957052</v>
      </c>
      <c r="K47" s="15">
        <v>3131.7450732935658</v>
      </c>
      <c r="L47" s="11">
        <v>1.2737438241780001</v>
      </c>
      <c r="M47" s="16">
        <v>4.0574084080392666E-3</v>
      </c>
      <c r="N47" s="15">
        <f>J47/(PI()*H47*50^2)*1000000/1000</f>
        <v>117.39053824087759</v>
      </c>
    </row>
    <row r="48" spans="1:14" ht="13.8" x14ac:dyDescent="0.3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25" t="s">
        <v>75</v>
      </c>
      <c r="G48" s="14">
        <v>5.7</v>
      </c>
      <c r="H48" s="14">
        <v>42.14</v>
      </c>
      <c r="I48" s="15">
        <v>8789.2354088278789</v>
      </c>
      <c r="J48" s="15">
        <v>33411.24863721327</v>
      </c>
      <c r="K48" s="15">
        <v>2452.6328145308994</v>
      </c>
      <c r="L48" s="11">
        <v>1.0860657462079999</v>
      </c>
      <c r="M48" s="16">
        <v>4.1079960516500072E-3</v>
      </c>
      <c r="N48" s="15">
        <f>J48/(PI()*H48*50^2)*1000000/1000</f>
        <v>100.95045800635678</v>
      </c>
    </row>
    <row r="49" spans="1:14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5.833333333333333</v>
      </c>
      <c r="H49" s="26">
        <f t="shared" ref="H49:N49" si="11">AVERAGE(H46:H48)</f>
        <v>41.281666666666673</v>
      </c>
      <c r="I49" s="21">
        <f t="shared" si="11"/>
        <v>10432.208978103978</v>
      </c>
      <c r="J49" s="21">
        <f t="shared" si="11"/>
        <v>35565.165112132461</v>
      </c>
      <c r="K49" s="21">
        <f t="shared" si="11"/>
        <v>2874.2104792986338</v>
      </c>
      <c r="L49" s="12">
        <f t="shared" si="11"/>
        <v>1.188623659116</v>
      </c>
      <c r="M49" s="22">
        <f t="shared" si="11"/>
        <v>4.2150677578060179E-3</v>
      </c>
      <c r="N49" s="21">
        <f t="shared" si="11"/>
        <v>109.77052680039402</v>
      </c>
    </row>
    <row r="50" spans="1:14" x14ac:dyDescent="0.2">
      <c r="J50" s="2"/>
      <c r="K50" s="2"/>
      <c r="M50" s="4"/>
    </row>
  </sheetData>
  <pageMargins left="0.75" right="0.75" top="1" bottom="1" header="0.5" footer="0.5"/>
  <pageSetup orientation="portrait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2" workbookViewId="0">
      <pane xSplit="1" topLeftCell="B1" activePane="topRight" state="frozen"/>
      <selection pane="topRight" activeCell="L31" sqref="L31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8" width="10.90625" style="2"/>
    <col min="10" max="10" width="12.453125" customWidth="1"/>
  </cols>
  <sheetData>
    <row r="1" spans="1:10" ht="28.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41" t="s">
        <v>242</v>
      </c>
      <c r="I1" s="41" t="s">
        <v>246</v>
      </c>
      <c r="J1" s="57" t="s">
        <v>248</v>
      </c>
    </row>
    <row r="2" spans="1:10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>
        <v>1</v>
      </c>
      <c r="G2" s="24">
        <v>3.9</v>
      </c>
      <c r="H2" s="15">
        <v>35659.65</v>
      </c>
      <c r="I2" s="15">
        <v>4749.085</v>
      </c>
      <c r="J2" s="15">
        <v>810.90353197140109</v>
      </c>
    </row>
    <row r="3" spans="1:10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>
        <v>2</v>
      </c>
      <c r="G3" s="24">
        <v>3.6</v>
      </c>
      <c r="H3" s="15">
        <v>39526.65</v>
      </c>
      <c r="I3" s="15">
        <v>5074.3617539999996</v>
      </c>
      <c r="J3" s="15">
        <v>851.285432569612</v>
      </c>
    </row>
    <row r="4" spans="1:10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>
        <v>3</v>
      </c>
      <c r="G4" s="24">
        <v>3.9</v>
      </c>
      <c r="H4" s="15">
        <v>40012.86</v>
      </c>
      <c r="I4" s="15">
        <v>5010.4313949999996</v>
      </c>
      <c r="J4" s="15">
        <v>667.59984852411469</v>
      </c>
    </row>
    <row r="5" spans="1:10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3.8000000000000003</v>
      </c>
      <c r="H5" s="15">
        <f t="shared" ref="H5:J5" si="0">AVERAGE(H2:H4)</f>
        <v>38399.72</v>
      </c>
      <c r="I5" s="15">
        <f t="shared" si="0"/>
        <v>4944.6260496666664</v>
      </c>
      <c r="J5" s="15">
        <f t="shared" si="0"/>
        <v>776.59627102170919</v>
      </c>
    </row>
    <row r="6" spans="1:10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>
        <v>1</v>
      </c>
      <c r="G6" s="24">
        <v>3.4</v>
      </c>
      <c r="H6" s="15">
        <v>35513.86</v>
      </c>
      <c r="I6" s="15">
        <v>4446.0339999999997</v>
      </c>
      <c r="J6" s="15">
        <v>751.77375079377498</v>
      </c>
    </row>
    <row r="7" spans="1:10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>
        <v>2</v>
      </c>
      <c r="G7" s="24">
        <v>3.4</v>
      </c>
      <c r="H7" s="15">
        <v>38947.15</v>
      </c>
      <c r="I7" s="15">
        <v>4918.2719090000001</v>
      </c>
      <c r="J7" s="15">
        <v>838.93369435495867</v>
      </c>
    </row>
    <row r="8" spans="1:10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>
        <v>3</v>
      </c>
      <c r="G8" s="24">
        <v>4</v>
      </c>
      <c r="H8" s="15">
        <v>45980.29</v>
      </c>
      <c r="I8" s="15">
        <v>5132.6408109999993</v>
      </c>
      <c r="J8" s="15">
        <v>861.47461869087886</v>
      </c>
    </row>
    <row r="9" spans="1:10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3.6</v>
      </c>
      <c r="H9" s="15">
        <f t="shared" ref="H9:J9" si="1">AVERAGE(H6:H8)</f>
        <v>40147.100000000006</v>
      </c>
      <c r="I9" s="15">
        <f t="shared" si="1"/>
        <v>4832.3155733333324</v>
      </c>
      <c r="J9" s="15">
        <f t="shared" si="1"/>
        <v>817.3940212798708</v>
      </c>
    </row>
    <row r="10" spans="1:10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>
        <v>1</v>
      </c>
      <c r="G10" s="24">
        <v>2.8</v>
      </c>
      <c r="H10" s="15">
        <v>27062.766325886412</v>
      </c>
      <c r="I10" s="15">
        <v>4440.6888420422101</v>
      </c>
      <c r="J10" s="15">
        <v>676.79541521030228</v>
      </c>
    </row>
    <row r="11" spans="1:10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>
        <v>2</v>
      </c>
      <c r="G11" s="24">
        <v>3</v>
      </c>
      <c r="H11" s="15">
        <v>26871.262300315098</v>
      </c>
      <c r="I11" s="15">
        <v>4778.5852834543966</v>
      </c>
      <c r="J11" s="15">
        <v>709.23911930777865</v>
      </c>
    </row>
    <row r="12" spans="1:10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>
        <v>3</v>
      </c>
      <c r="G12" s="24">
        <v>2.5</v>
      </c>
      <c r="H12" s="15">
        <v>32157.365424948424</v>
      </c>
      <c r="I12" s="15">
        <v>4426.6648516277137</v>
      </c>
      <c r="J12" s="15">
        <v>539.09570980836304</v>
      </c>
    </row>
    <row r="13" spans="1:10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2.7666666666666671</v>
      </c>
      <c r="H13" s="15">
        <f t="shared" ref="H13:J13" si="2">AVERAGE(H10:H12)</f>
        <v>28697.131350383312</v>
      </c>
      <c r="I13" s="15">
        <f t="shared" si="2"/>
        <v>4548.6463257081059</v>
      </c>
      <c r="J13" s="15">
        <f t="shared" si="2"/>
        <v>641.71008144214795</v>
      </c>
    </row>
    <row r="14" spans="1:10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>
        <v>1</v>
      </c>
      <c r="G14" s="24">
        <v>3.6</v>
      </c>
      <c r="H14" s="15">
        <v>27056.830548109625</v>
      </c>
      <c r="I14" s="15">
        <v>4302.2946107964681</v>
      </c>
      <c r="J14" s="15">
        <v>576.29816131933387</v>
      </c>
    </row>
    <row r="15" spans="1:10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>
        <v>2</v>
      </c>
      <c r="G15" s="24">
        <v>3.4</v>
      </c>
      <c r="H15" s="15">
        <v>29174.043573191339</v>
      </c>
      <c r="I15" s="15">
        <v>4555.9952098582871</v>
      </c>
      <c r="J15" s="15">
        <v>648.13125891036611</v>
      </c>
    </row>
    <row r="16" spans="1:10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>
        <v>3</v>
      </c>
      <c r="G16" s="24">
        <v>3.8</v>
      </c>
      <c r="H16" s="15">
        <v>26479.718184094578</v>
      </c>
      <c r="I16" s="15">
        <v>3687.0895149622424</v>
      </c>
      <c r="J16" s="15">
        <v>449.01101247382036</v>
      </c>
    </row>
    <row r="17" spans="1:10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3.6</v>
      </c>
      <c r="H17" s="15">
        <f t="shared" ref="H17:J17" si="3">AVERAGE(H14:H16)</f>
        <v>27570.197435131849</v>
      </c>
      <c r="I17" s="15">
        <f t="shared" si="3"/>
        <v>4181.7931118723327</v>
      </c>
      <c r="J17" s="15">
        <f t="shared" si="3"/>
        <v>557.8134775678401</v>
      </c>
    </row>
    <row r="18" spans="1:10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>
        <v>1</v>
      </c>
      <c r="G18" s="24">
        <v>3</v>
      </c>
      <c r="H18" s="15">
        <v>40408.699603041176</v>
      </c>
      <c r="I18" s="15">
        <v>5408.4346588136223</v>
      </c>
      <c r="J18" s="15">
        <v>726.40633467991609</v>
      </c>
    </row>
    <row r="19" spans="1:10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>
        <v>2</v>
      </c>
      <c r="G19" s="24">
        <v>2.9</v>
      </c>
      <c r="H19" s="15">
        <v>38890.355034707987</v>
      </c>
      <c r="I19" s="15">
        <v>5144.3181515620809</v>
      </c>
      <c r="J19" s="15">
        <v>720.75192512575177</v>
      </c>
    </row>
    <row r="20" spans="1:10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>
        <v>3</v>
      </c>
      <c r="G20" s="24">
        <v>2.8</v>
      </c>
      <c r="H20" s="15">
        <v>37489.446172395074</v>
      </c>
      <c r="I20" s="15">
        <v>5140.1163929646391</v>
      </c>
      <c r="J20" s="15">
        <v>675.67203118818122</v>
      </c>
    </row>
    <row r="21" spans="1:10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2.9</v>
      </c>
      <c r="H21" s="15">
        <f t="shared" ref="H21:J21" si="4">AVERAGE(H18:H20)</f>
        <v>38929.500270048076</v>
      </c>
      <c r="I21" s="15">
        <f t="shared" si="4"/>
        <v>5230.9564011134471</v>
      </c>
      <c r="J21" s="15">
        <f t="shared" si="4"/>
        <v>707.61009699794977</v>
      </c>
    </row>
    <row r="22" spans="1:10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>
        <v>1</v>
      </c>
      <c r="G22" s="24">
        <v>4</v>
      </c>
      <c r="H22" s="15">
        <v>25256.626824343206</v>
      </c>
      <c r="I22" s="15">
        <v>5342.2402926634431</v>
      </c>
      <c r="J22" s="15">
        <v>772.54986266311198</v>
      </c>
    </row>
    <row r="23" spans="1:10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>
        <v>2</v>
      </c>
      <c r="G23" s="24">
        <v>4.2</v>
      </c>
      <c r="H23" s="15">
        <v>23766.354953130718</v>
      </c>
      <c r="I23" s="15">
        <v>4979.7653901185604</v>
      </c>
      <c r="J23" s="15">
        <v>536.55775453768399</v>
      </c>
    </row>
    <row r="24" spans="1:10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>
        <v>3</v>
      </c>
      <c r="G24" s="24"/>
      <c r="H24" s="15"/>
      <c r="I24" s="15"/>
      <c r="J24" s="15"/>
    </row>
    <row r="25" spans="1:10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0</v>
      </c>
      <c r="G25" s="14">
        <f>AVERAGE(G22:G24)</f>
        <v>4.0999999999999996</v>
      </c>
      <c r="H25" s="15">
        <f t="shared" ref="H25:J25" si="5">AVERAGE(H22:H24)</f>
        <v>24511.49088873696</v>
      </c>
      <c r="I25" s="15">
        <f t="shared" si="5"/>
        <v>5161.0028413910022</v>
      </c>
      <c r="J25" s="15">
        <f t="shared" si="5"/>
        <v>654.55380860039804</v>
      </c>
    </row>
    <row r="26" spans="1:10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>
        <v>1</v>
      </c>
      <c r="G26" s="24">
        <v>4.0999999999999996</v>
      </c>
      <c r="H26" s="15">
        <v>46822.670564834312</v>
      </c>
      <c r="I26" s="15">
        <v>5042.4931575256751</v>
      </c>
      <c r="J26" s="15">
        <v>811.15844815708226</v>
      </c>
    </row>
    <row r="27" spans="1:10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>
        <v>2</v>
      </c>
      <c r="G27" s="24">
        <v>4.2</v>
      </c>
      <c r="H27" s="15">
        <v>41322.352294504512</v>
      </c>
      <c r="I27" s="15">
        <v>4619.8041749807107</v>
      </c>
      <c r="J27" s="15">
        <v>906.84326020780429</v>
      </c>
    </row>
    <row r="28" spans="1:10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>
        <v>3</v>
      </c>
      <c r="G28" s="24">
        <v>3.9</v>
      </c>
      <c r="H28" s="15">
        <v>42314.255136610096</v>
      </c>
      <c r="I28" s="15">
        <v>5429.730038523101</v>
      </c>
      <c r="J28" s="15">
        <v>834.35678852555225</v>
      </c>
    </row>
    <row r="29" spans="1:10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0</v>
      </c>
      <c r="G29" s="14">
        <f>AVERAGE(G26:G28)</f>
        <v>4.0666666666666673</v>
      </c>
      <c r="H29" s="15">
        <f t="shared" ref="H29:J29" si="6">AVERAGE(H26:H28)</f>
        <v>43486.42599864964</v>
      </c>
      <c r="I29" s="15">
        <f t="shared" si="6"/>
        <v>5030.6757903431626</v>
      </c>
      <c r="J29" s="15">
        <f t="shared" si="6"/>
        <v>850.78616563014623</v>
      </c>
    </row>
    <row r="30" spans="1:10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>
        <v>1</v>
      </c>
      <c r="G30" s="24">
        <v>4.3</v>
      </c>
      <c r="H30" s="15">
        <v>35049.704131507162</v>
      </c>
      <c r="I30" s="15">
        <v>4885.7166409880037</v>
      </c>
      <c r="J30" s="15">
        <v>754.36848777782541</v>
      </c>
    </row>
    <row r="31" spans="1:10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>
        <v>2</v>
      </c>
      <c r="G31" s="24">
        <v>3.9</v>
      </c>
      <c r="H31" s="15">
        <v>36426.57511936126</v>
      </c>
      <c r="I31" s="15">
        <v>5404.1982350207809</v>
      </c>
      <c r="J31" s="15">
        <v>742.62739105011656</v>
      </c>
    </row>
    <row r="32" spans="1:10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>
        <v>3</v>
      </c>
      <c r="G32" s="24">
        <v>4.0999999999999996</v>
      </c>
      <c r="H32" s="15">
        <v>42479.865359204116</v>
      </c>
      <c r="I32" s="15">
        <v>5507.1345145793675</v>
      </c>
      <c r="J32" s="15">
        <v>891.945773133697</v>
      </c>
    </row>
    <row r="33" spans="1:10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0</v>
      </c>
      <c r="G33" s="14">
        <f>AVERAGE(G30:G32)</f>
        <v>4.0999999999999996</v>
      </c>
      <c r="H33" s="15">
        <f t="shared" ref="H33:J33" si="7">AVERAGE(H30:H32)</f>
        <v>37985.381536690846</v>
      </c>
      <c r="I33" s="15">
        <f t="shared" si="7"/>
        <v>5265.683130196051</v>
      </c>
      <c r="J33" s="15">
        <f t="shared" si="7"/>
        <v>796.31388398721299</v>
      </c>
    </row>
    <row r="34" spans="1:10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>
        <v>1</v>
      </c>
      <c r="G34" s="24">
        <v>3.5</v>
      </c>
      <c r="H34" s="15">
        <v>43015.785727877912</v>
      </c>
      <c r="I34" s="15">
        <v>5468.5122268181431</v>
      </c>
      <c r="J34" s="15">
        <v>901.42817344367245</v>
      </c>
    </row>
    <row r="35" spans="1:10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>
        <v>2</v>
      </c>
      <c r="G35" s="24">
        <v>3.6</v>
      </c>
      <c r="H35" s="15">
        <v>44829.901364587065</v>
      </c>
      <c r="I35" s="15">
        <v>5622.2820899488706</v>
      </c>
      <c r="J35" s="15">
        <v>1035.9846786817902</v>
      </c>
    </row>
    <row r="36" spans="1:10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>
        <v>3</v>
      </c>
      <c r="G36" s="24">
        <v>3.1</v>
      </c>
      <c r="H36" s="15">
        <v>41762.202220045809</v>
      </c>
      <c r="I36" s="15">
        <v>5486.2886793523894</v>
      </c>
      <c r="J36" s="15">
        <v>924.50696565888904</v>
      </c>
    </row>
    <row r="37" spans="1:10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3.4</v>
      </c>
      <c r="H37" s="15">
        <f t="shared" ref="H37:J37" si="8">AVERAGE(H34:H36)</f>
        <v>43202.629770836931</v>
      </c>
      <c r="I37" s="15">
        <f t="shared" si="8"/>
        <v>5525.6943320398013</v>
      </c>
      <c r="J37" s="15">
        <f t="shared" si="8"/>
        <v>953.97327259478391</v>
      </c>
    </row>
    <row r="38" spans="1:10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>
        <v>1</v>
      </c>
      <c r="G38" s="24">
        <v>2.2999999999999998</v>
      </c>
      <c r="H38" s="15">
        <v>37583.997552652283</v>
      </c>
      <c r="I38" s="15">
        <v>5504.2480581939171</v>
      </c>
      <c r="J38" s="15">
        <v>941.48811702708679</v>
      </c>
    </row>
    <row r="39" spans="1:10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>
        <v>2</v>
      </c>
      <c r="G39" s="24">
        <v>2.6</v>
      </c>
      <c r="H39" s="15">
        <v>43099.576547075798</v>
      </c>
      <c r="I39" s="15">
        <v>5306.1621407065522</v>
      </c>
      <c r="J39" s="15">
        <v>1071.2023507293009</v>
      </c>
    </row>
    <row r="40" spans="1:10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>
        <v>3</v>
      </c>
      <c r="G40" s="24">
        <v>2.7</v>
      </c>
      <c r="H40" s="15"/>
      <c r="I40" s="15">
        <v>4952.9914937764534</v>
      </c>
      <c r="J40" s="15">
        <v>805.05017950565912</v>
      </c>
    </row>
    <row r="41" spans="1:10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2.5333333333333337</v>
      </c>
      <c r="H41" s="15">
        <f t="shared" ref="H41:J41" si="9">AVERAGE(H38:H40)</f>
        <v>40341.78704986404</v>
      </c>
      <c r="I41" s="15">
        <f t="shared" si="9"/>
        <v>5254.4672308923082</v>
      </c>
      <c r="J41" s="15">
        <f t="shared" si="9"/>
        <v>939.24688242068225</v>
      </c>
    </row>
    <row r="42" spans="1:10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>
        <v>1</v>
      </c>
      <c r="G42" s="24">
        <v>3.1</v>
      </c>
      <c r="H42" s="15"/>
      <c r="I42" s="15">
        <v>4668.6351851633481</v>
      </c>
      <c r="J42" s="15">
        <v>810.07116252982485</v>
      </c>
    </row>
    <row r="43" spans="1:10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>
        <v>2</v>
      </c>
      <c r="G43" s="24">
        <v>2.4</v>
      </c>
      <c r="H43" s="15">
        <v>59008.570796006345</v>
      </c>
      <c r="I43" s="15">
        <v>5857.2389397788838</v>
      </c>
      <c r="J43" s="15">
        <v>839.66671775600673</v>
      </c>
    </row>
    <row r="44" spans="1:10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>
        <v>3</v>
      </c>
      <c r="G44" s="24">
        <v>3.2</v>
      </c>
      <c r="H44" s="15"/>
      <c r="I44" s="15">
        <v>5295.6785615902409</v>
      </c>
      <c r="J44" s="15">
        <v>981.40625479771154</v>
      </c>
    </row>
    <row r="45" spans="1:10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2.9</v>
      </c>
      <c r="H45" s="15">
        <f t="shared" ref="H45:J45" si="10">AVERAGE(H42:H44)</f>
        <v>59008.570796006345</v>
      </c>
      <c r="I45" s="15">
        <f t="shared" si="10"/>
        <v>5273.8508955108236</v>
      </c>
      <c r="J45" s="15">
        <f t="shared" si="10"/>
        <v>877.04804502784771</v>
      </c>
    </row>
    <row r="46" spans="1:10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>
        <v>1</v>
      </c>
      <c r="G46" s="24">
        <v>2.4</v>
      </c>
      <c r="H46" s="15">
        <v>64621.758064327332</v>
      </c>
      <c r="I46" s="15">
        <v>5507.2133660809977</v>
      </c>
      <c r="J46" s="15">
        <v>983.41410867496131</v>
      </c>
    </row>
    <row r="47" spans="1:10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>
        <v>2</v>
      </c>
      <c r="G47" s="24">
        <v>3.1</v>
      </c>
      <c r="H47" s="15">
        <v>71444.127099576101</v>
      </c>
      <c r="I47" s="15">
        <v>4953.9237712859522</v>
      </c>
      <c r="J47" s="15">
        <v>865.08936849865961</v>
      </c>
    </row>
    <row r="48" spans="1:10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>
        <v>3</v>
      </c>
      <c r="G48" s="24">
        <v>3</v>
      </c>
      <c r="H48" s="15">
        <v>41294.548940062123</v>
      </c>
      <c r="I48" s="15">
        <v>4769.012085705499</v>
      </c>
      <c r="J48" s="15">
        <v>812.0586539619286</v>
      </c>
    </row>
    <row r="49" spans="1:10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2.8333333333333335</v>
      </c>
      <c r="H49" s="21">
        <f t="shared" ref="H49:J49" si="11">AVERAGE(H46:H48)</f>
        <v>59120.144701321849</v>
      </c>
      <c r="I49" s="21">
        <f t="shared" si="11"/>
        <v>5076.7164076908166</v>
      </c>
      <c r="J49" s="21">
        <f t="shared" si="11"/>
        <v>886.85404371184984</v>
      </c>
    </row>
    <row r="50" spans="1:10" x14ac:dyDescent="0.2">
      <c r="I50" s="2"/>
    </row>
  </sheetData>
  <pageMargins left="0.75" right="0.75" top="1" bottom="1" header="0.5" footer="0.5"/>
  <pageSetup orientation="portrait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5" workbookViewId="0">
      <pane xSplit="1" topLeftCell="B1" activePane="topRight" state="frozen"/>
      <selection pane="topRight" activeCell="G65" sqref="G65:G66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</cols>
  <sheetData>
    <row r="1" spans="1:14" ht="4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41" t="s">
        <v>244</v>
      </c>
      <c r="I1" s="41" t="s">
        <v>242</v>
      </c>
      <c r="J1" s="41" t="s">
        <v>256</v>
      </c>
      <c r="K1" s="41" t="s">
        <v>246</v>
      </c>
      <c r="L1" s="41" t="s">
        <v>247</v>
      </c>
      <c r="M1" s="60" t="s">
        <v>249</v>
      </c>
      <c r="N1" s="57" t="s">
        <v>248</v>
      </c>
    </row>
    <row r="2" spans="1:14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319</v>
      </c>
      <c r="G2" s="14">
        <v>5.6</v>
      </c>
      <c r="H2" s="14">
        <v>29.5</v>
      </c>
      <c r="I2" s="15">
        <v>7489.9238099656077</v>
      </c>
      <c r="J2" s="15">
        <v>20062.115467082702</v>
      </c>
      <c r="K2" s="15">
        <v>3038.0358750631653</v>
      </c>
      <c r="L2" s="11">
        <v>3.0322888905680001</v>
      </c>
      <c r="M2" s="16">
        <v>3.4615417619865796E-3</v>
      </c>
      <c r="N2" s="15">
        <f>J2/(PI()*H2*50^2)*1000000/1000</f>
        <v>86.589419538076768</v>
      </c>
    </row>
    <row r="3" spans="1:14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320</v>
      </c>
      <c r="G3" s="14">
        <v>6.1</v>
      </c>
      <c r="H3" s="14">
        <v>30.8</v>
      </c>
      <c r="I3" s="15">
        <v>7170.0996307562245</v>
      </c>
      <c r="J3" s="15">
        <v>24725.81295599998</v>
      </c>
      <c r="K3" s="15">
        <v>3017.7430768073659</v>
      </c>
      <c r="L3" s="11">
        <v>2.2265319999999997</v>
      </c>
      <c r="M3" s="16">
        <v>3.4774355542211621E-3</v>
      </c>
      <c r="N3" s="15">
        <f>J3/(PI()*H3*50^2)*1000000/1000</f>
        <v>102.21390529644222</v>
      </c>
    </row>
    <row r="4" spans="1:14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321</v>
      </c>
      <c r="G4" s="14">
        <v>6.3</v>
      </c>
      <c r="H4" s="14">
        <v>34.799999999999997</v>
      </c>
      <c r="I4" s="15">
        <v>2695.9310910887966</v>
      </c>
      <c r="J4" s="15">
        <v>17988.734217608042</v>
      </c>
      <c r="K4" s="15">
        <v>2938.6405279830801</v>
      </c>
      <c r="L4" s="11">
        <v>1.061861491538</v>
      </c>
      <c r="M4" s="16">
        <v>1.4732228304243657E-3</v>
      </c>
      <c r="N4" s="15">
        <f>J4/(PI()*H4*50^2)*1000000/1000</f>
        <v>65.815999326405475</v>
      </c>
    </row>
    <row r="5" spans="1:14" ht="13.8" x14ac:dyDescent="0.2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13" t="s">
        <v>0</v>
      </c>
      <c r="G5" s="14">
        <f t="shared" ref="G5:N5" si="0">AVERAGE(G2:G4)</f>
        <v>6</v>
      </c>
      <c r="H5" s="14">
        <f t="shared" si="0"/>
        <v>31.7</v>
      </c>
      <c r="I5" s="15">
        <f t="shared" si="0"/>
        <v>5785.3181772702092</v>
      </c>
      <c r="J5" s="15">
        <f t="shared" si="0"/>
        <v>20925.554213563573</v>
      </c>
      <c r="K5" s="15">
        <f t="shared" si="0"/>
        <v>2998.1398266178708</v>
      </c>
      <c r="L5" s="11">
        <f t="shared" si="0"/>
        <v>2.1068941273686668</v>
      </c>
      <c r="M5" s="16">
        <f t="shared" si="0"/>
        <v>2.8040667155440359E-3</v>
      </c>
      <c r="N5" s="15">
        <f t="shared" si="0"/>
        <v>84.873108053641488</v>
      </c>
    </row>
    <row r="6" spans="1:14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315</v>
      </c>
      <c r="G6" s="14">
        <v>6.2</v>
      </c>
      <c r="H6" s="14">
        <v>37.9</v>
      </c>
      <c r="I6" s="15">
        <v>6421.9460515801893</v>
      </c>
      <c r="J6" s="15">
        <v>35033.758624550625</v>
      </c>
      <c r="K6" s="15">
        <v>1809.7302811374896</v>
      </c>
      <c r="L6" s="11">
        <v>3.1233363842420001</v>
      </c>
      <c r="M6" s="16">
        <v>4.7111779927762323E-3</v>
      </c>
      <c r="N6" s="15">
        <f>J6/(PI()*H6*50^2)*1000000/1000</f>
        <v>117.69489942344174</v>
      </c>
    </row>
    <row r="7" spans="1:14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322</v>
      </c>
      <c r="G7" s="14">
        <v>6.9</v>
      </c>
      <c r="H7" s="14">
        <v>28.7</v>
      </c>
      <c r="I7" s="15">
        <v>1707.6482626224747</v>
      </c>
      <c r="J7" s="15">
        <v>14061.950487524589</v>
      </c>
      <c r="K7" s="15">
        <v>2476.2512776474769</v>
      </c>
      <c r="L7" s="11">
        <v>1.5928002999120001</v>
      </c>
      <c r="M7" s="16">
        <v>9.8010589765644743E-4</v>
      </c>
      <c r="N7" s="15">
        <f>J7/(PI()*H7*50^2)*1000000/1000</f>
        <v>62.384081661408395</v>
      </c>
    </row>
    <row r="8" spans="1:14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323</v>
      </c>
      <c r="G8" s="14">
        <v>7.1</v>
      </c>
      <c r="H8" s="14">
        <v>26.9</v>
      </c>
      <c r="I8" s="15">
        <v>2514.5097330754729</v>
      </c>
      <c r="J8" s="15">
        <v>59025.633344810696</v>
      </c>
      <c r="K8" s="15">
        <v>1722.2197807758444</v>
      </c>
      <c r="L8" s="11">
        <v>2.7611099533159202</v>
      </c>
      <c r="M8" s="16">
        <v>1.929703126422534E-3</v>
      </c>
      <c r="N8" s="15">
        <f>J8/(PI()*H8*50^2)*1000000/1000</f>
        <v>279.38204657119491</v>
      </c>
    </row>
    <row r="9" spans="1:14" ht="13.8" x14ac:dyDescent="0.2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13" t="s">
        <v>0</v>
      </c>
      <c r="G9" s="14">
        <f t="shared" ref="G9:N9" si="1">AVERAGE(G6:G8)</f>
        <v>6.7333333333333343</v>
      </c>
      <c r="H9" s="14">
        <f t="shared" si="1"/>
        <v>31.166666666666668</v>
      </c>
      <c r="I9" s="15">
        <f t="shared" si="1"/>
        <v>3548.0346824260455</v>
      </c>
      <c r="J9" s="15">
        <f t="shared" si="1"/>
        <v>36040.447485628632</v>
      </c>
      <c r="K9" s="15">
        <f t="shared" si="1"/>
        <v>2002.7337798536034</v>
      </c>
      <c r="L9" s="11">
        <f t="shared" si="1"/>
        <v>2.4924155458233064</v>
      </c>
      <c r="M9" s="16">
        <f t="shared" si="1"/>
        <v>2.5403290056184046E-3</v>
      </c>
      <c r="N9" s="15">
        <f t="shared" si="1"/>
        <v>153.15367588534835</v>
      </c>
    </row>
    <row r="10" spans="1:14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307</v>
      </c>
      <c r="G10" s="14">
        <v>6.2</v>
      </c>
      <c r="H10" s="14">
        <v>37</v>
      </c>
      <c r="I10" s="15">
        <v>10767.235965751963</v>
      </c>
      <c r="J10" s="15">
        <v>55597.288520738475</v>
      </c>
      <c r="K10" s="15">
        <v>2964.067248263872</v>
      </c>
      <c r="L10" s="11">
        <v>1.0976739058</v>
      </c>
      <c r="M10" s="16">
        <v>1.6639766056292889E-3</v>
      </c>
      <c r="N10" s="15">
        <f>J10/(PI()*H10*50^2)*1000000/1000</f>
        <v>191.32071979636365</v>
      </c>
    </row>
    <row r="11" spans="1:14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322</v>
      </c>
      <c r="G11" s="14">
        <v>5.9</v>
      </c>
      <c r="H11" s="14">
        <v>34.5</v>
      </c>
      <c r="I11" s="15">
        <v>7851.607228697686</v>
      </c>
      <c r="J11" s="15">
        <v>43618.015876567464</v>
      </c>
      <c r="K11" s="15">
        <v>2514.0760656941666</v>
      </c>
      <c r="L11" s="11">
        <v>1.084180855072</v>
      </c>
      <c r="M11" s="16">
        <v>1.0700619676132996E-3</v>
      </c>
      <c r="N11" s="15">
        <f>J11/(PI()*H11*50^2)*1000000/1000</f>
        <v>160.97444254183148</v>
      </c>
    </row>
    <row r="12" spans="1:14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402</v>
      </c>
      <c r="G12" s="14">
        <v>6.1</v>
      </c>
      <c r="H12" s="14">
        <v>35.700000000000003</v>
      </c>
      <c r="I12" s="15">
        <v>4555.4172523001916</v>
      </c>
      <c r="J12" s="15">
        <v>79676.531859631155</v>
      </c>
      <c r="K12" s="15">
        <v>1806.502224647772</v>
      </c>
      <c r="L12" s="11">
        <v>0.9611010008319999</v>
      </c>
      <c r="M12" s="16">
        <v>1.747282277636686E-3</v>
      </c>
      <c r="N12" s="15">
        <f>J12/(PI()*H12*50^2)*1000000/1000</f>
        <v>284.1661376779648</v>
      </c>
    </row>
    <row r="13" spans="1:14" ht="13.8" x14ac:dyDescent="0.2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13" t="s">
        <v>0</v>
      </c>
      <c r="G13" s="14">
        <f t="shared" ref="G13:N13" si="2">AVERAGE(G10:G12)</f>
        <v>6.0666666666666673</v>
      </c>
      <c r="H13" s="14">
        <f t="shared" si="2"/>
        <v>35.733333333333334</v>
      </c>
      <c r="I13" s="15">
        <f t="shared" si="2"/>
        <v>7724.7534822499465</v>
      </c>
      <c r="J13" s="15">
        <f t="shared" si="2"/>
        <v>59630.612085645698</v>
      </c>
      <c r="K13" s="15">
        <f t="shared" si="2"/>
        <v>2428.2151795352702</v>
      </c>
      <c r="L13" s="11">
        <f t="shared" si="2"/>
        <v>1.0476519205679999</v>
      </c>
      <c r="M13" s="16">
        <f t="shared" si="2"/>
        <v>1.4937736169597579E-3</v>
      </c>
      <c r="N13" s="15">
        <f t="shared" si="2"/>
        <v>212.15376667205331</v>
      </c>
    </row>
    <row r="14" spans="1:14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314</v>
      </c>
      <c r="G14" s="14">
        <v>3.5</v>
      </c>
      <c r="H14" s="14">
        <v>36</v>
      </c>
      <c r="I14" s="15">
        <v>14500.936586572738</v>
      </c>
      <c r="J14" s="15">
        <v>104708.52669363112</v>
      </c>
      <c r="K14" s="15">
        <v>4799.7063543525519</v>
      </c>
      <c r="L14" s="11">
        <v>1.359427375778</v>
      </c>
      <c r="M14" s="16">
        <v>1.1805751932121434E-3</v>
      </c>
      <c r="N14" s="15">
        <f>J14/(PI()*H14*50^2)*1000000/1000</f>
        <v>370.33065793691253</v>
      </c>
    </row>
    <row r="15" spans="1:14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310</v>
      </c>
      <c r="G15" s="14">
        <v>5.3</v>
      </c>
      <c r="H15" s="14">
        <v>36.5</v>
      </c>
      <c r="I15" s="15">
        <v>13335.697318377732</v>
      </c>
      <c r="J15" s="15">
        <v>83103.478716365455</v>
      </c>
      <c r="K15" s="15">
        <v>3890.1479668307011</v>
      </c>
      <c r="L15" s="11">
        <v>1.248313898888</v>
      </c>
      <c r="M15" s="16">
        <v>1.9308256290810522E-3</v>
      </c>
      <c r="N15" s="15">
        <f>J15/(PI()*H15*50^2)*1000000/1000</f>
        <v>289.89215179926975</v>
      </c>
    </row>
    <row r="16" spans="1:14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321</v>
      </c>
      <c r="G16" s="14">
        <v>3.6</v>
      </c>
      <c r="H16" s="14">
        <v>37</v>
      </c>
      <c r="I16" s="15">
        <v>12558.700647785059</v>
      </c>
      <c r="J16" s="15">
        <v>90789.348088700281</v>
      </c>
      <c r="K16" s="15">
        <v>3965.332502679727</v>
      </c>
      <c r="L16" s="11">
        <v>1.284843388738</v>
      </c>
      <c r="M16" s="16">
        <v>1.3680739931919038E-3</v>
      </c>
      <c r="N16" s="15">
        <f>J16/(PI()*H16*50^2)*1000000/1000</f>
        <v>312.42321142502419</v>
      </c>
    </row>
    <row r="17" spans="1:14" ht="13.8" x14ac:dyDescent="0.2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13" t="s">
        <v>0</v>
      </c>
      <c r="G17" s="14">
        <f t="shared" ref="G17:N17" si="3">AVERAGE(G14:G16)</f>
        <v>4.1333333333333337</v>
      </c>
      <c r="H17" s="14">
        <f t="shared" si="3"/>
        <v>36.5</v>
      </c>
      <c r="I17" s="15">
        <f t="shared" si="3"/>
        <v>13465.111517578509</v>
      </c>
      <c r="J17" s="15">
        <f t="shared" si="3"/>
        <v>92867.117832898963</v>
      </c>
      <c r="K17" s="15">
        <f t="shared" si="3"/>
        <v>4218.3956079543268</v>
      </c>
      <c r="L17" s="11">
        <f t="shared" si="3"/>
        <v>1.2975282211346666</v>
      </c>
      <c r="M17" s="16">
        <f t="shared" si="3"/>
        <v>1.4931582718283665E-3</v>
      </c>
      <c r="N17" s="15">
        <f t="shared" si="3"/>
        <v>324.21534038706881</v>
      </c>
    </row>
    <row r="18" spans="1:14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78" t="s">
        <v>319</v>
      </c>
      <c r="G18" s="14">
        <v>2.8</v>
      </c>
      <c r="H18" s="14">
        <v>33.75</v>
      </c>
      <c r="I18" s="15">
        <v>32703.397306666637</v>
      </c>
      <c r="J18" s="15">
        <v>232001.46596790798</v>
      </c>
      <c r="K18" s="15">
        <v>4834.6886108441495</v>
      </c>
      <c r="L18" s="11">
        <v>3.3980395817279998</v>
      </c>
      <c r="M18" s="16">
        <v>1.6912077953945435E-3</v>
      </c>
      <c r="N18" s="15">
        <f>J18/(PI()*H18*50^2)*1000000/1000</f>
        <v>875.239824909243</v>
      </c>
    </row>
    <row r="19" spans="1:14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308</v>
      </c>
      <c r="G19" s="14">
        <v>2.5</v>
      </c>
      <c r="H19" s="14">
        <v>37.5</v>
      </c>
      <c r="I19" s="15">
        <v>17332.012218942051</v>
      </c>
      <c r="J19" s="15">
        <v>137787.1043031188</v>
      </c>
      <c r="K19" s="15">
        <v>5136.3501826252259</v>
      </c>
      <c r="L19" s="11">
        <v>1.5922942662720001</v>
      </c>
      <c r="M19" s="16">
        <v>8.3202047247465125E-4</v>
      </c>
      <c r="N19" s="15">
        <f>J19/(PI()*H19*50^2)*1000000/1000</f>
        <v>467.82930654207831</v>
      </c>
    </row>
    <row r="20" spans="1:14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309</v>
      </c>
      <c r="G20" s="14">
        <v>5.2</v>
      </c>
      <c r="H20" s="14">
        <v>34</v>
      </c>
      <c r="I20" s="15">
        <v>12416.927026830905</v>
      </c>
      <c r="J20" s="15">
        <v>87877.903400893745</v>
      </c>
      <c r="K20" s="15">
        <v>4214.572685961004</v>
      </c>
      <c r="L20" s="11">
        <v>1.332461215488</v>
      </c>
      <c r="M20" s="16">
        <v>1.4966306810236456E-3</v>
      </c>
      <c r="N20" s="15">
        <f>J20/(PI()*H20*50^2)*1000000/1000</f>
        <v>329.08712270127808</v>
      </c>
    </row>
    <row r="21" spans="1:14" ht="13.8" x14ac:dyDescent="0.2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13" t="s">
        <v>0</v>
      </c>
      <c r="G21" s="14">
        <f t="shared" ref="G21:N21" si="4">AVERAGE(G18:G20)</f>
        <v>3.5</v>
      </c>
      <c r="H21" s="14">
        <f t="shared" si="4"/>
        <v>35.083333333333336</v>
      </c>
      <c r="I21" s="15">
        <f t="shared" si="4"/>
        <v>20817.445517479864</v>
      </c>
      <c r="J21" s="15">
        <f t="shared" si="4"/>
        <v>152555.49122397351</v>
      </c>
      <c r="K21" s="15">
        <f t="shared" si="4"/>
        <v>4728.5371598101265</v>
      </c>
      <c r="L21" s="11">
        <f t="shared" si="4"/>
        <v>2.107598354496</v>
      </c>
      <c r="M21" s="16">
        <f t="shared" si="4"/>
        <v>1.3399529829642802E-3</v>
      </c>
      <c r="N21" s="15">
        <f t="shared" si="4"/>
        <v>557.38541805086641</v>
      </c>
    </row>
    <row r="22" spans="1:14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>
        <v>3</v>
      </c>
      <c r="G22" s="14">
        <v>6.2</v>
      </c>
      <c r="H22" s="14">
        <v>37</v>
      </c>
      <c r="I22" s="15">
        <v>10767.235965751963</v>
      </c>
      <c r="J22" s="15">
        <v>55597.288520738475</v>
      </c>
      <c r="K22" s="15">
        <v>2964.067248263872</v>
      </c>
      <c r="L22" s="11">
        <v>1.0976739058</v>
      </c>
      <c r="M22" s="16">
        <v>1.6639766056292889E-3</v>
      </c>
      <c r="N22" s="15">
        <f>J22/(PI()*H22*50^2)*1000000/1000</f>
        <v>191.32071979636365</v>
      </c>
    </row>
    <row r="23" spans="1:14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>
        <v>11</v>
      </c>
      <c r="G23" s="14">
        <v>5.9</v>
      </c>
      <c r="H23" s="14">
        <v>34.5</v>
      </c>
      <c r="I23" s="15">
        <v>7851.607228697686</v>
      </c>
      <c r="J23" s="15">
        <v>43618.015876567464</v>
      </c>
      <c r="K23" s="15">
        <v>2514.0760656941666</v>
      </c>
      <c r="L23" s="11">
        <v>1.084180855072</v>
      </c>
      <c r="M23" s="16">
        <v>1.0700619676132996E-3</v>
      </c>
      <c r="N23" s="15">
        <f>J23/(PI()*H23*50^2)*1000000/1000</f>
        <v>160.97444254183148</v>
      </c>
    </row>
    <row r="24" spans="1:14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>
        <v>19</v>
      </c>
      <c r="G24" s="14" t="s">
        <v>78</v>
      </c>
      <c r="H24" s="14">
        <v>35.700000000000003</v>
      </c>
      <c r="I24" s="15">
        <v>4555.4172523001916</v>
      </c>
      <c r="J24" s="15">
        <v>79676.531859631155</v>
      </c>
      <c r="K24" s="15">
        <v>1806.502224647772</v>
      </c>
      <c r="L24" s="11">
        <v>0.9611010008319999</v>
      </c>
      <c r="M24" s="16">
        <v>1.747282277636686E-3</v>
      </c>
      <c r="N24" s="15">
        <f>J24/(PI()*H24*50^2)*1000000/1000</f>
        <v>284.1661376779648</v>
      </c>
    </row>
    <row r="25" spans="1:14" ht="13.8" x14ac:dyDescent="0.2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13" t="s">
        <v>0</v>
      </c>
      <c r="G25" s="14">
        <f t="shared" ref="G25:N25" si="5">AVERAGE(G22:G24)</f>
        <v>6.0500000000000007</v>
      </c>
      <c r="H25" s="14">
        <f t="shared" si="5"/>
        <v>35.733333333333334</v>
      </c>
      <c r="I25" s="15">
        <f t="shared" si="5"/>
        <v>7724.7534822499465</v>
      </c>
      <c r="J25" s="15">
        <f t="shared" si="5"/>
        <v>59630.612085645698</v>
      </c>
      <c r="K25" s="15">
        <f t="shared" si="5"/>
        <v>2428.2151795352702</v>
      </c>
      <c r="L25" s="11">
        <f t="shared" si="5"/>
        <v>1.0476519205679999</v>
      </c>
      <c r="M25" s="16">
        <f t="shared" si="5"/>
        <v>1.4937736169597579E-3</v>
      </c>
      <c r="N25" s="15">
        <f t="shared" si="5"/>
        <v>212.15376667205331</v>
      </c>
    </row>
    <row r="26" spans="1:14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>
        <v>2</v>
      </c>
      <c r="G26" s="14">
        <v>3.5</v>
      </c>
      <c r="H26" s="14">
        <v>36</v>
      </c>
      <c r="I26" s="15">
        <v>14500.936586572738</v>
      </c>
      <c r="J26" s="15">
        <v>104708.52669363112</v>
      </c>
      <c r="K26" s="15">
        <v>4799.7063543525519</v>
      </c>
      <c r="L26" s="11">
        <v>1.359427375778</v>
      </c>
      <c r="M26" s="16">
        <v>1.1805751932121434E-3</v>
      </c>
      <c r="N26" s="15">
        <f>J26/(PI()*H26*50^2)*1000000/1000</f>
        <v>370.33065793691253</v>
      </c>
    </row>
    <row r="27" spans="1:14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>
        <v>7</v>
      </c>
      <c r="G27" s="14">
        <v>5.3</v>
      </c>
      <c r="H27" s="14">
        <v>36.5</v>
      </c>
      <c r="I27" s="15">
        <v>13335.697318377732</v>
      </c>
      <c r="J27" s="15">
        <v>83103.478716365455</v>
      </c>
      <c r="K27" s="15">
        <v>3890.1479668307011</v>
      </c>
      <c r="L27" s="11">
        <v>1.248313898888</v>
      </c>
      <c r="M27" s="16">
        <v>1.9308256290810522E-3</v>
      </c>
      <c r="N27" s="15">
        <f>J27/(PI()*H27*50^2)*1000000/1000</f>
        <v>289.89215179926975</v>
      </c>
    </row>
    <row r="28" spans="1:14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>
        <v>13</v>
      </c>
      <c r="G28" s="14">
        <v>3.6</v>
      </c>
      <c r="H28" s="14">
        <v>37</v>
      </c>
      <c r="I28" s="15">
        <v>12558.700647785059</v>
      </c>
      <c r="J28" s="15">
        <v>90789.348088700281</v>
      </c>
      <c r="K28" s="15">
        <v>3965.332502679727</v>
      </c>
      <c r="L28" s="11">
        <v>1.284843388738</v>
      </c>
      <c r="M28" s="16">
        <v>1.3680739931919038E-3</v>
      </c>
      <c r="N28" s="15">
        <f>J28/(PI()*H28*50^2)*1000000/1000</f>
        <v>312.42321142502419</v>
      </c>
    </row>
    <row r="29" spans="1:14" ht="13.8" x14ac:dyDescent="0.2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13" t="s">
        <v>0</v>
      </c>
      <c r="G29" s="14">
        <f t="shared" ref="G29:N29" si="6">AVERAGE(G26:G28)</f>
        <v>4.1333333333333337</v>
      </c>
      <c r="H29" s="14">
        <f t="shared" si="6"/>
        <v>36.5</v>
      </c>
      <c r="I29" s="15">
        <f t="shared" si="6"/>
        <v>13465.111517578509</v>
      </c>
      <c r="J29" s="15">
        <f t="shared" si="6"/>
        <v>92867.117832898963</v>
      </c>
      <c r="K29" s="15">
        <f t="shared" si="6"/>
        <v>4218.3956079543268</v>
      </c>
      <c r="L29" s="11">
        <f t="shared" si="6"/>
        <v>1.2975282211346666</v>
      </c>
      <c r="M29" s="16">
        <f t="shared" si="6"/>
        <v>1.4931582718283665E-3</v>
      </c>
      <c r="N29" s="15">
        <f t="shared" si="6"/>
        <v>324.21534038706881</v>
      </c>
    </row>
    <row r="30" spans="1:14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>
        <v>4</v>
      </c>
      <c r="G30" s="14">
        <v>2.8</v>
      </c>
      <c r="H30" s="14">
        <v>33.75</v>
      </c>
      <c r="I30" s="15">
        <v>32703.397306666637</v>
      </c>
      <c r="J30" s="15">
        <v>232001.46596790798</v>
      </c>
      <c r="K30" s="15">
        <v>4834.6886108441495</v>
      </c>
      <c r="L30" s="11">
        <v>3.3980395817279998</v>
      </c>
      <c r="M30" s="16">
        <v>1.6912077953945435E-3</v>
      </c>
      <c r="N30" s="15">
        <f>J30/(PI()*H30*50^2)*1000000/1000</f>
        <v>875.239824909243</v>
      </c>
    </row>
    <row r="31" spans="1:14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>
        <v>8</v>
      </c>
      <c r="G31" s="14">
        <v>2.5</v>
      </c>
      <c r="H31" s="14">
        <v>37.5</v>
      </c>
      <c r="I31" s="15">
        <v>17332.012218942051</v>
      </c>
      <c r="J31" s="15">
        <v>137787.1043031188</v>
      </c>
      <c r="K31" s="15">
        <v>5136.3501826252259</v>
      </c>
      <c r="L31" s="11">
        <v>1.5922942662720001</v>
      </c>
      <c r="M31" s="16">
        <v>8.3202047247465125E-4</v>
      </c>
      <c r="N31" s="15">
        <f>J31/(PI()*H31*50^2)*1000000/1000</f>
        <v>467.82930654207831</v>
      </c>
    </row>
    <row r="32" spans="1:14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>
        <v>15</v>
      </c>
      <c r="G32" s="14">
        <v>5.2</v>
      </c>
      <c r="H32" s="14">
        <v>34</v>
      </c>
      <c r="I32" s="15">
        <v>12416.927026830905</v>
      </c>
      <c r="J32" s="15">
        <v>87877.903400893745</v>
      </c>
      <c r="K32" s="15">
        <v>4214.572685961004</v>
      </c>
      <c r="L32" s="11">
        <v>1.332461215488</v>
      </c>
      <c r="M32" s="16">
        <v>1.4966306810236456E-3</v>
      </c>
      <c r="N32" s="15">
        <f>J32/(PI()*H32*50^2)*1000000/1000</f>
        <v>329.08712270127808</v>
      </c>
    </row>
    <row r="33" spans="1:14" ht="13.8" x14ac:dyDescent="0.2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13" t="s">
        <v>0</v>
      </c>
      <c r="G33" s="14">
        <f t="shared" ref="G33:N33" si="7">AVERAGE(G30:G32)</f>
        <v>3.5</v>
      </c>
      <c r="H33" s="14">
        <f t="shared" si="7"/>
        <v>35.083333333333336</v>
      </c>
      <c r="I33" s="15">
        <f t="shared" si="7"/>
        <v>20817.445517479864</v>
      </c>
      <c r="J33" s="15">
        <f t="shared" si="7"/>
        <v>152555.49122397351</v>
      </c>
      <c r="K33" s="15">
        <f t="shared" si="7"/>
        <v>4728.5371598101265</v>
      </c>
      <c r="L33" s="11">
        <f t="shared" si="7"/>
        <v>2.107598354496</v>
      </c>
      <c r="M33" s="16">
        <f t="shared" si="7"/>
        <v>1.3399529829642802E-3</v>
      </c>
      <c r="N33" s="15">
        <f t="shared" si="7"/>
        <v>557.38541805086641</v>
      </c>
    </row>
    <row r="34" spans="1:14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>
        <v>3</v>
      </c>
      <c r="G34" s="14">
        <v>2.5</v>
      </c>
      <c r="H34" s="14">
        <v>34.5</v>
      </c>
      <c r="I34" s="15">
        <v>21457.382095834135</v>
      </c>
      <c r="J34" s="15">
        <v>211446.91479099551</v>
      </c>
      <c r="K34" s="15">
        <v>5649.3638599899159</v>
      </c>
      <c r="L34" s="11">
        <v>1.704726318818</v>
      </c>
      <c r="M34" s="16">
        <v>2.2468582989229719E-3</v>
      </c>
      <c r="N34" s="15">
        <f>J34/(PI()*H34*50^2)*1000000/1000</f>
        <v>780.35528557722296</v>
      </c>
    </row>
    <row r="35" spans="1:14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>
        <v>4</v>
      </c>
      <c r="G35" s="14">
        <v>3.1</v>
      </c>
      <c r="H35" s="14">
        <v>35.5</v>
      </c>
      <c r="I35" s="15">
        <v>18645.810703881525</v>
      </c>
      <c r="J35" s="15">
        <v>139786.40012237302</v>
      </c>
      <c r="K35" s="15">
        <v>5384.816961906351</v>
      </c>
      <c r="L35" s="11">
        <v>1.6538551512500002</v>
      </c>
      <c r="M35" s="16">
        <v>1.8709055505321053E-3</v>
      </c>
      <c r="N35" s="15">
        <f>J35/(PI()*H35*50^2)*1000000/1000</f>
        <v>501.35654211824641</v>
      </c>
    </row>
    <row r="36" spans="1:14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>
        <v>5</v>
      </c>
      <c r="G36" s="14">
        <v>2.6</v>
      </c>
      <c r="H36" s="14">
        <v>34.5</v>
      </c>
      <c r="I36" s="15">
        <v>22123.374332741339</v>
      </c>
      <c r="J36" s="15">
        <v>141017.95852189351</v>
      </c>
      <c r="K36" s="15">
        <v>5763.5863640755779</v>
      </c>
      <c r="L36" s="11">
        <v>1.718593299298</v>
      </c>
      <c r="M36" s="16">
        <v>1.8655809995570005E-3</v>
      </c>
      <c r="N36" s="15">
        <f>J36/(PI()*H36*50^2)*1000000/1000</f>
        <v>520.43374292144279</v>
      </c>
    </row>
    <row r="37" spans="1:14" ht="13.8" x14ac:dyDescent="0.2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13" t="s">
        <v>0</v>
      </c>
      <c r="G37" s="14">
        <f t="shared" ref="G37:N37" si="8">AVERAGE(G34:G36)</f>
        <v>2.7333333333333329</v>
      </c>
      <c r="H37" s="14">
        <f t="shared" si="8"/>
        <v>34.833333333333336</v>
      </c>
      <c r="I37" s="15">
        <f t="shared" si="8"/>
        <v>20742.189044152332</v>
      </c>
      <c r="J37" s="15">
        <f t="shared" si="8"/>
        <v>164083.75781175401</v>
      </c>
      <c r="K37" s="15">
        <f t="shared" si="8"/>
        <v>5599.2557286572819</v>
      </c>
      <c r="L37" s="11">
        <f t="shared" si="8"/>
        <v>1.6923915897886666</v>
      </c>
      <c r="M37" s="16">
        <f t="shared" si="8"/>
        <v>1.9944482830040258E-3</v>
      </c>
      <c r="N37" s="15">
        <f t="shared" si="8"/>
        <v>600.71519020563744</v>
      </c>
    </row>
    <row r="38" spans="1:14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 t="s">
        <v>333</v>
      </c>
      <c r="G38" s="14">
        <v>2.2999999999999998</v>
      </c>
      <c r="H38" s="14">
        <v>38</v>
      </c>
      <c r="I38" s="15">
        <v>6222.8046125400224</v>
      </c>
      <c r="J38" s="15">
        <v>27310.804780547089</v>
      </c>
      <c r="K38" s="15">
        <v>5504.2480581939171</v>
      </c>
      <c r="L38" s="11">
        <v>1.663620205</v>
      </c>
      <c r="M38" s="16">
        <v>1.4379908455348805E-3</v>
      </c>
      <c r="N38" s="15">
        <f>J38/(PI()*H38*50^2)*1000000/1000</f>
        <v>91.508412224038636</v>
      </c>
    </row>
    <row r="39" spans="1:14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 t="s">
        <v>334</v>
      </c>
      <c r="G39" s="14">
        <v>2.6</v>
      </c>
      <c r="H39" s="14">
        <v>40</v>
      </c>
      <c r="I39" s="15">
        <v>12760.445889148254</v>
      </c>
      <c r="J39" s="15">
        <v>33976.709705902816</v>
      </c>
      <c r="K39" s="15">
        <v>5306.1621407065522</v>
      </c>
      <c r="L39" s="11">
        <v>1.779319785632</v>
      </c>
      <c r="M39" s="16">
        <v>5.237641675481826E-4</v>
      </c>
      <c r="N39" s="15">
        <f>J39/(PI()*H39*50^2)*1000000/1000</f>
        <v>108.15122599385622</v>
      </c>
    </row>
    <row r="40" spans="1:14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 t="s">
        <v>335</v>
      </c>
      <c r="G40" s="14">
        <v>2.7</v>
      </c>
      <c r="H40" s="14">
        <v>35.5</v>
      </c>
      <c r="I40" s="15">
        <v>7760.57568686779</v>
      </c>
      <c r="J40" s="15">
        <v>23179.410653374169</v>
      </c>
      <c r="K40" s="15">
        <v>4952.9914937764534</v>
      </c>
      <c r="L40" s="11">
        <v>1.57077235605</v>
      </c>
      <c r="M40" s="16">
        <v>1.855631764974908E-3</v>
      </c>
      <c r="N40" s="15">
        <f>J40/(PI()*H40*50^2)*1000000/1000</f>
        <v>83.135048640933817</v>
      </c>
    </row>
    <row r="41" spans="1:14" ht="13.8" x14ac:dyDescent="0.2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13" t="s">
        <v>0</v>
      </c>
      <c r="G41" s="14">
        <f t="shared" ref="G41:N41" si="9">AVERAGE(G38:G40)</f>
        <v>2.5333333333333337</v>
      </c>
      <c r="H41" s="14">
        <f t="shared" si="9"/>
        <v>37.833333333333336</v>
      </c>
      <c r="I41" s="15">
        <f t="shared" si="9"/>
        <v>8914.6087295186881</v>
      </c>
      <c r="J41" s="15">
        <f t="shared" si="9"/>
        <v>28155.64171327469</v>
      </c>
      <c r="K41" s="15">
        <f t="shared" si="9"/>
        <v>5254.4672308923082</v>
      </c>
      <c r="L41" s="11">
        <f t="shared" si="9"/>
        <v>1.6712374488940001</v>
      </c>
      <c r="M41" s="16">
        <f t="shared" si="9"/>
        <v>1.272462259352657E-3</v>
      </c>
      <c r="N41" s="15">
        <f t="shared" si="9"/>
        <v>94.264895619609547</v>
      </c>
    </row>
    <row r="42" spans="1:14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 t="s">
        <v>336</v>
      </c>
      <c r="G42" s="14">
        <v>6.2872742524002767</v>
      </c>
      <c r="H42" s="14">
        <v>39.599999999999994</v>
      </c>
      <c r="I42" s="15">
        <v>1123.6340920721307</v>
      </c>
      <c r="J42" s="15">
        <v>14071.253516478233</v>
      </c>
      <c r="K42" s="15">
        <v>2664.6655069699768</v>
      </c>
      <c r="L42" s="11">
        <v>1.716794828402</v>
      </c>
      <c r="M42" s="16">
        <v>5.237641675481826E-4</v>
      </c>
      <c r="N42" s="15">
        <f>J42/(PI()*H42*50^2)*1000000/1000</f>
        <v>45.242617225186386</v>
      </c>
    </row>
    <row r="43" spans="1:14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 t="s">
        <v>337</v>
      </c>
      <c r="G43" s="14">
        <v>5.0269484909804207</v>
      </c>
      <c r="H43" s="14">
        <v>33.35</v>
      </c>
      <c r="I43" s="15">
        <v>1893.5353371062092</v>
      </c>
      <c r="J43" s="15">
        <v>14452.191501121903</v>
      </c>
      <c r="K43" s="15">
        <v>4443.4789560599938</v>
      </c>
      <c r="L43" s="11">
        <v>1.343386912648</v>
      </c>
      <c r="M43" s="16">
        <v>5.5480597670390722E-4</v>
      </c>
      <c r="N43" s="15">
        <f>J43/(PI()*H43*50^2)*1000000/1000</f>
        <v>55.175717323279876</v>
      </c>
    </row>
    <row r="44" spans="1:14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 t="s">
        <v>338</v>
      </c>
      <c r="G44" s="14"/>
      <c r="H44" s="14">
        <v>37.1</v>
      </c>
      <c r="I44" s="15"/>
      <c r="J44" s="15">
        <v>15066.965490000001</v>
      </c>
      <c r="K44" s="15">
        <v>3328</v>
      </c>
      <c r="L44" s="11">
        <v>1.3939999999999999</v>
      </c>
      <c r="M44" s="16"/>
      <c r="N44" s="15">
        <f>J44/(PI()*H44*50^2)*1000000/1000</f>
        <v>51.708507496032368</v>
      </c>
    </row>
    <row r="45" spans="1:14" ht="13.8" x14ac:dyDescent="0.2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13" t="s">
        <v>0</v>
      </c>
      <c r="G45" s="14">
        <f t="shared" ref="G45:N45" si="10">AVERAGE(G42:G44)</f>
        <v>5.6571113716903483</v>
      </c>
      <c r="H45" s="14">
        <f t="shared" si="10"/>
        <v>36.68333333333333</v>
      </c>
      <c r="I45" s="15">
        <f t="shared" si="10"/>
        <v>1508.5847145891698</v>
      </c>
      <c r="J45" s="15">
        <f t="shared" si="10"/>
        <v>14530.136835866711</v>
      </c>
      <c r="K45" s="15">
        <f t="shared" si="10"/>
        <v>3478.7148210099899</v>
      </c>
      <c r="L45" s="11">
        <f t="shared" si="10"/>
        <v>1.4847272470166668</v>
      </c>
      <c r="M45" s="16">
        <f t="shared" si="10"/>
        <v>5.3928507212604496E-4</v>
      </c>
      <c r="N45" s="15">
        <f t="shared" si="10"/>
        <v>50.708947348166213</v>
      </c>
    </row>
    <row r="46" spans="1:14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339</v>
      </c>
      <c r="G46" s="14">
        <v>8.6418606091575043</v>
      </c>
      <c r="H46" s="14">
        <v>36.400000000000006</v>
      </c>
      <c r="I46" s="15">
        <v>2776.3113834830065</v>
      </c>
      <c r="J46" s="15">
        <v>14762.920909985785</v>
      </c>
      <c r="K46" s="15">
        <v>4208.7389760226852</v>
      </c>
      <c r="L46" s="11">
        <v>1.2234230896080001</v>
      </c>
      <c r="M46" s="16">
        <v>8.3615330313996166E-4</v>
      </c>
      <c r="N46" s="15">
        <f>J46/(PI()*H46*50^2)*1000000/1000</f>
        <v>51.63938103953712</v>
      </c>
    </row>
    <row r="47" spans="1:14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 t="s">
        <v>340</v>
      </c>
      <c r="G47" s="14">
        <v>7.9957698507933106</v>
      </c>
      <c r="H47" s="14">
        <v>39.65</v>
      </c>
      <c r="I47" s="15">
        <v>2508.3628597984189</v>
      </c>
      <c r="J47" s="15">
        <v>16488.808064884644</v>
      </c>
      <c r="K47" s="15">
        <v>3579.9665350890632</v>
      </c>
      <c r="L47" s="11">
        <v>1.3224463392000001</v>
      </c>
      <c r="M47" s="16">
        <v>7.3827022462274365E-4</v>
      </c>
      <c r="N47" s="15">
        <f>J47/(PI()*H47*50^2)*1000000/1000</f>
        <v>52.948808256643645</v>
      </c>
    </row>
    <row r="48" spans="1:14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 t="s">
        <v>341</v>
      </c>
      <c r="G48" s="14">
        <v>7.6195009642713636</v>
      </c>
      <c r="H48" s="14">
        <v>37.200000000000003</v>
      </c>
      <c r="I48" s="15">
        <v>9902.4964569550775</v>
      </c>
      <c r="J48" s="15">
        <v>19052.295904672301</v>
      </c>
      <c r="K48" s="15">
        <v>4386.0077102501164</v>
      </c>
      <c r="L48" s="11">
        <v>1.4282514449999999</v>
      </c>
      <c r="M48" s="16">
        <v>2.4631891856813993E-3</v>
      </c>
      <c r="N48" s="15">
        <f>J48/(PI()*H48*50^2)*1000000/1000</f>
        <v>65.210044526410115</v>
      </c>
    </row>
    <row r="49" spans="1:14" ht="14.4" thickBot="1" x14ac:dyDescent="0.2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19" t="s">
        <v>0</v>
      </c>
      <c r="G49" s="26">
        <f t="shared" ref="G49:N49" si="11">AVERAGE(G46:G48)</f>
        <v>8.0857104747407256</v>
      </c>
      <c r="H49" s="26">
        <f t="shared" si="11"/>
        <v>37.750000000000007</v>
      </c>
      <c r="I49" s="21">
        <f t="shared" si="11"/>
        <v>5062.3902334121676</v>
      </c>
      <c r="J49" s="21">
        <f t="shared" si="11"/>
        <v>16768.008293180912</v>
      </c>
      <c r="K49" s="21">
        <f t="shared" si="11"/>
        <v>4058.2377404539548</v>
      </c>
      <c r="L49" s="12">
        <f t="shared" si="11"/>
        <v>1.324706957936</v>
      </c>
      <c r="M49" s="22">
        <f t="shared" si="11"/>
        <v>1.3458709044813682E-3</v>
      </c>
      <c r="N49" s="22">
        <f t="shared" si="11"/>
        <v>56.59941127419696</v>
      </c>
    </row>
    <row r="50" spans="1:14" x14ac:dyDescent="0.2">
      <c r="M50" s="5"/>
      <c r="N50" s="3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3" workbookViewId="0">
      <pane xSplit="1" topLeftCell="B1" activePane="topRight" state="frozen"/>
      <selection pane="topRight" activeCell="P45" sqref="P45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</cols>
  <sheetData>
    <row r="1" spans="1:14" ht="4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41" t="s">
        <v>244</v>
      </c>
      <c r="I1" s="41" t="s">
        <v>242</v>
      </c>
      <c r="J1" s="41" t="s">
        <v>256</v>
      </c>
      <c r="K1" s="41" t="s">
        <v>246</v>
      </c>
      <c r="L1" s="41" t="s">
        <v>247</v>
      </c>
      <c r="M1" s="60" t="s">
        <v>249</v>
      </c>
      <c r="N1" s="57" t="s">
        <v>248</v>
      </c>
    </row>
    <row r="2" spans="1:14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81</v>
      </c>
      <c r="G2" s="14">
        <v>5.6</v>
      </c>
      <c r="H2" s="14">
        <v>36</v>
      </c>
      <c r="I2" s="15">
        <v>4961.7707596568898</v>
      </c>
      <c r="J2" s="15">
        <v>12708.658098979342</v>
      </c>
      <c r="K2" s="15">
        <v>3212.0473775980663</v>
      </c>
      <c r="L2" s="11">
        <v>1.0825369995380001</v>
      </c>
      <c r="M2" s="16">
        <v>1.769444973198981E-3</v>
      </c>
      <c r="N2" s="15">
        <f>J2/(PI()*H2*50^2)*1000000/1000</f>
        <v>44.947683478164713</v>
      </c>
    </row>
    <row r="3" spans="1:14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70</v>
      </c>
      <c r="G3" s="14">
        <v>5</v>
      </c>
      <c r="H3" s="14">
        <v>41.95</v>
      </c>
      <c r="I3" s="15">
        <v>11563.674732884307</v>
      </c>
      <c r="J3" s="15">
        <v>19140.264808921987</v>
      </c>
      <c r="K3" s="15">
        <v>3314.0953308504686</v>
      </c>
      <c r="L3" s="11">
        <v>1.3877993958479999</v>
      </c>
      <c r="M3" s="16">
        <v>3.6598622247653854E-3</v>
      </c>
      <c r="N3" s="15">
        <f>J3/(PI()*H3*50^2)*1000000/1000</f>
        <v>58.093306439624044</v>
      </c>
    </row>
    <row r="4" spans="1:14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75</v>
      </c>
      <c r="G4" s="14">
        <v>7</v>
      </c>
      <c r="H4" s="14">
        <v>31.4</v>
      </c>
      <c r="I4" s="15">
        <v>2903.0794805850173</v>
      </c>
      <c r="J4" s="15">
        <v>13553.222768835534</v>
      </c>
      <c r="K4" s="15">
        <v>2932.1003655987138</v>
      </c>
      <c r="L4" s="11">
        <v>1.0085598888</v>
      </c>
      <c r="M4" s="16">
        <v>1.1791367496070361E-3</v>
      </c>
      <c r="N4" s="15">
        <f>J4/(PI()*H4*50^2)*1000000/1000</f>
        <v>54.95700378307771</v>
      </c>
    </row>
    <row r="5" spans="1:14" ht="13.8" x14ac:dyDescent="0.2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13" t="s">
        <v>0</v>
      </c>
      <c r="G5" s="14">
        <f t="shared" ref="G5:N5" si="0">AVERAGE(G2:G4)</f>
        <v>5.8666666666666671</v>
      </c>
      <c r="H5" s="14">
        <f t="shared" si="0"/>
        <v>36.449999999999996</v>
      </c>
      <c r="I5" s="15">
        <f t="shared" si="0"/>
        <v>6476.1749910420704</v>
      </c>
      <c r="J5" s="15">
        <f t="shared" si="0"/>
        <v>15134.048558912289</v>
      </c>
      <c r="K5" s="15">
        <f t="shared" si="0"/>
        <v>3152.7476913490827</v>
      </c>
      <c r="L5" s="11">
        <f t="shared" si="0"/>
        <v>1.1596320947286667</v>
      </c>
      <c r="M5" s="16">
        <f t="shared" si="0"/>
        <v>2.2028146491904674E-3</v>
      </c>
      <c r="N5" s="15">
        <f t="shared" si="0"/>
        <v>52.665997900288822</v>
      </c>
    </row>
    <row r="6" spans="1:14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80</v>
      </c>
      <c r="G6" s="14">
        <v>6</v>
      </c>
      <c r="H6" s="14">
        <v>31.85</v>
      </c>
      <c r="I6" s="15">
        <v>1007.4727702616956</v>
      </c>
      <c r="J6" s="15">
        <v>10395.75031587895</v>
      </c>
      <c r="K6" s="15">
        <v>2913.1800735788233</v>
      </c>
      <c r="L6" s="11">
        <v>1.194167793032</v>
      </c>
      <c r="M6" s="16">
        <v>4.4611688060255689E-4</v>
      </c>
      <c r="N6" s="15">
        <f>J6/(PI()*H6*50^2)*1000000/1000</f>
        <v>41.558180217802636</v>
      </c>
    </row>
    <row r="7" spans="1:14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83</v>
      </c>
      <c r="G7" s="14">
        <v>7.6</v>
      </c>
      <c r="H7" s="14">
        <v>27.7</v>
      </c>
      <c r="I7" s="15">
        <v>1550.4636297030261</v>
      </c>
      <c r="J7" s="15">
        <v>7827.0927275463855</v>
      </c>
      <c r="K7" s="15">
        <v>3079.7917904735641</v>
      </c>
      <c r="L7" s="11">
        <v>1.0951296800499999</v>
      </c>
      <c r="M7" s="16">
        <v>6.4525857110396469E-4</v>
      </c>
      <c r="N7" s="15">
        <f>J7/(PI()*H7*50^2)*1000000/1000</f>
        <v>35.977487296104918</v>
      </c>
    </row>
    <row r="8" spans="1:14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74</v>
      </c>
      <c r="G8" s="14">
        <v>9.6999999999999993</v>
      </c>
      <c r="H8" s="14">
        <v>29.549999999999997</v>
      </c>
      <c r="I8" s="15">
        <v>1383.6897089830013</v>
      </c>
      <c r="J8" s="15">
        <v>8642.228538385727</v>
      </c>
      <c r="K8" s="15">
        <v>3373.0076027319933</v>
      </c>
      <c r="L8" s="11">
        <v>1.13530019845</v>
      </c>
      <c r="M8" s="16">
        <v>5.4901745578812291E-4</v>
      </c>
      <c r="N8" s="15">
        <f>J8/(PI()*H8*50^2)*1000000/1000</f>
        <v>37.237316851815486</v>
      </c>
    </row>
    <row r="9" spans="1:14" ht="13.8" x14ac:dyDescent="0.2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13" t="s">
        <v>0</v>
      </c>
      <c r="G9" s="14">
        <f t="shared" ref="G9:N9" si="1">AVERAGE(G6:G8)</f>
        <v>7.7666666666666657</v>
      </c>
      <c r="H9" s="14">
        <f t="shared" si="1"/>
        <v>29.7</v>
      </c>
      <c r="I9" s="15">
        <f t="shared" si="1"/>
        <v>1313.8753696492411</v>
      </c>
      <c r="J9" s="15">
        <f t="shared" si="1"/>
        <v>8955.0238606036874</v>
      </c>
      <c r="K9" s="15">
        <f t="shared" si="1"/>
        <v>3121.9931555947937</v>
      </c>
      <c r="L9" s="11">
        <f t="shared" si="1"/>
        <v>1.1415325571773332</v>
      </c>
      <c r="M9" s="16">
        <f t="shared" si="1"/>
        <v>5.4679763583154813E-4</v>
      </c>
      <c r="N9" s="15">
        <f t="shared" si="1"/>
        <v>38.257661455241013</v>
      </c>
    </row>
    <row r="10" spans="1:14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81</v>
      </c>
      <c r="G10" s="14">
        <v>5.3</v>
      </c>
      <c r="H10" s="14">
        <v>38.200000000000003</v>
      </c>
      <c r="I10" s="15">
        <v>2194.2654160804796</v>
      </c>
      <c r="J10" s="15">
        <v>13439.29599783961</v>
      </c>
      <c r="K10" s="15">
        <v>3801.6366328175604</v>
      </c>
      <c r="L10" s="11">
        <v>1.2006779064499999</v>
      </c>
      <c r="M10" s="16">
        <v>7.0932393135308784E-4</v>
      </c>
      <c r="N10" s="15">
        <f>J10/(PI()*H10*50^2)*1000000/1000</f>
        <v>44.79435371165026</v>
      </c>
    </row>
    <row r="11" spans="1:14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70</v>
      </c>
      <c r="G11" s="14">
        <v>6.6</v>
      </c>
      <c r="H11" s="14">
        <v>38.650000000000006</v>
      </c>
      <c r="I11" s="15">
        <v>75.139897747964923</v>
      </c>
      <c r="J11" s="15">
        <v>14496.826584089085</v>
      </c>
      <c r="K11" s="15">
        <v>3505.3948278383327</v>
      </c>
      <c r="L11" s="11">
        <v>1.0982851509780001</v>
      </c>
      <c r="M11" s="16">
        <v>2.6144953620009014E-5</v>
      </c>
      <c r="N11" s="15">
        <f>J11/(PI()*H11*50^2)*1000000/1000</f>
        <v>47.756618059586515</v>
      </c>
    </row>
    <row r="12" spans="1:14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72</v>
      </c>
      <c r="G12" s="14">
        <v>4</v>
      </c>
      <c r="H12" s="14">
        <v>49.5</v>
      </c>
      <c r="I12" s="15">
        <v>26730.678361936025</v>
      </c>
      <c r="J12" s="15">
        <v>25335.893097404849</v>
      </c>
      <c r="K12" s="15">
        <v>3571.874197169212</v>
      </c>
      <c r="L12" s="11">
        <v>1.494027794882</v>
      </c>
      <c r="M12" s="16">
        <v>7.8095616052912403E-3</v>
      </c>
      <c r="N12" s="15">
        <f>J12/(PI()*H12*50^2)*1000000/1000</f>
        <v>65.169012106663629</v>
      </c>
    </row>
    <row r="13" spans="1:14" ht="13.8" x14ac:dyDescent="0.2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13" t="s">
        <v>0</v>
      </c>
      <c r="G13" s="14">
        <f t="shared" ref="G13:N13" si="2">AVERAGE(G10:G12)</f>
        <v>5.3</v>
      </c>
      <c r="H13" s="14">
        <f t="shared" si="2"/>
        <v>42.116666666666667</v>
      </c>
      <c r="I13" s="15">
        <f t="shared" si="2"/>
        <v>9666.6945585881567</v>
      </c>
      <c r="J13" s="15">
        <f t="shared" si="2"/>
        <v>17757.338559777851</v>
      </c>
      <c r="K13" s="15">
        <f t="shared" si="2"/>
        <v>3626.301885941702</v>
      </c>
      <c r="L13" s="11">
        <f t="shared" si="2"/>
        <v>1.2643302841033333</v>
      </c>
      <c r="M13" s="16">
        <f t="shared" si="2"/>
        <v>2.8483434967547789E-3</v>
      </c>
      <c r="N13" s="15">
        <f t="shared" si="2"/>
        <v>52.573327959300137</v>
      </c>
    </row>
    <row r="14" spans="1:14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81</v>
      </c>
      <c r="G14" s="14">
        <v>11.3</v>
      </c>
      <c r="H14" s="14">
        <v>42.4</v>
      </c>
      <c r="I14" s="15">
        <v>14778.0198851405</v>
      </c>
      <c r="J14" s="15">
        <v>15841.691218710248</v>
      </c>
      <c r="K14" s="15">
        <v>2899.83309236888</v>
      </c>
      <c r="L14" s="11">
        <v>1.293027483912</v>
      </c>
      <c r="M14" s="16">
        <v>5.4329966704166933E-3</v>
      </c>
      <c r="N14" s="15">
        <f>J14/(PI()*H14*50^2)*1000000/1000</f>
        <v>47.571386120626563</v>
      </c>
    </row>
    <row r="15" spans="1:14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74</v>
      </c>
      <c r="G15" s="14">
        <v>10.6</v>
      </c>
      <c r="H15" s="14">
        <v>41.8</v>
      </c>
      <c r="I15" s="15">
        <v>2129.9977785959718</v>
      </c>
      <c r="J15" s="15">
        <v>15102.557805712824</v>
      </c>
      <c r="K15" s="15">
        <v>3307.3767886924393</v>
      </c>
      <c r="L15" s="11">
        <v>1.2862369312000002</v>
      </c>
      <c r="M15" s="16">
        <v>8.2412855369605291E-4</v>
      </c>
      <c r="N15" s="15">
        <f>J15/(PI()*H15*50^2)*1000000/1000</f>
        <v>46.002808193498261</v>
      </c>
    </row>
    <row r="16" spans="1:14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75</v>
      </c>
      <c r="G16" s="14">
        <v>12.3</v>
      </c>
      <c r="H16" s="14">
        <v>42.7</v>
      </c>
      <c r="I16" s="15">
        <v>13438.484809761991</v>
      </c>
      <c r="J16" s="15">
        <v>14572.383229784948</v>
      </c>
      <c r="K16" s="15">
        <v>2479.1494667065786</v>
      </c>
      <c r="L16" s="11">
        <v>1.3005767373119999</v>
      </c>
      <c r="M16" s="16">
        <v>5.8747239202736733E-3</v>
      </c>
      <c r="N16" s="15">
        <f>J16/(PI()*H16*50^2)*1000000/1000</f>
        <v>43.452305829502826</v>
      </c>
    </row>
    <row r="17" spans="1:14" ht="13.8" x14ac:dyDescent="0.2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13" t="s">
        <v>0</v>
      </c>
      <c r="G17" s="14">
        <f t="shared" ref="G17:N17" si="3">AVERAGE(G14:G16)</f>
        <v>11.4</v>
      </c>
      <c r="H17" s="14">
        <f t="shared" si="3"/>
        <v>42.3</v>
      </c>
      <c r="I17" s="15">
        <f t="shared" si="3"/>
        <v>10115.500824499488</v>
      </c>
      <c r="J17" s="15">
        <f t="shared" si="3"/>
        <v>15172.210751402672</v>
      </c>
      <c r="K17" s="15">
        <f t="shared" si="3"/>
        <v>2895.4531159226322</v>
      </c>
      <c r="L17" s="11">
        <f t="shared" si="3"/>
        <v>1.2932803841413334</v>
      </c>
      <c r="M17" s="16">
        <f t="shared" si="3"/>
        <v>4.0439497147954735E-3</v>
      </c>
      <c r="N17" s="15">
        <f t="shared" si="3"/>
        <v>45.675500047875886</v>
      </c>
    </row>
    <row r="18" spans="1:14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73</v>
      </c>
      <c r="G18" s="14">
        <v>8.6999999999999993</v>
      </c>
      <c r="H18" s="14">
        <v>44.9</v>
      </c>
      <c r="I18" s="15">
        <v>1315.5239928668416</v>
      </c>
      <c r="J18" s="15">
        <v>13184.016319525908</v>
      </c>
      <c r="K18" s="15">
        <v>3132.5379240146826</v>
      </c>
      <c r="L18" s="11">
        <v>1.1294596647119999</v>
      </c>
      <c r="M18" s="16">
        <v>5.3641690015103505E-4</v>
      </c>
      <c r="N18" s="15">
        <f>J18/(PI()*H18*50^2)*1000000/1000</f>
        <v>37.386215894107174</v>
      </c>
    </row>
    <row r="19" spans="1:14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77</v>
      </c>
      <c r="G19" s="14">
        <v>9.6</v>
      </c>
      <c r="H19" s="14">
        <v>40.4</v>
      </c>
      <c r="I19" s="15">
        <v>2982.4091604930909</v>
      </c>
      <c r="J19" s="15">
        <v>10998.311293681409</v>
      </c>
      <c r="K19" s="15">
        <v>2804.247065618566</v>
      </c>
      <c r="L19" s="11">
        <v>1.0389100995279998</v>
      </c>
      <c r="M19" s="16">
        <v>1.2261235850337569E-3</v>
      </c>
      <c r="N19" s="15">
        <f>J19/(PI()*H19*50^2)*1000000/1000</f>
        <v>34.662091248570583</v>
      </c>
    </row>
    <row r="20" spans="1:14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75</v>
      </c>
      <c r="G20" s="14">
        <v>4.5</v>
      </c>
      <c r="H20" s="14">
        <v>43.4</v>
      </c>
      <c r="I20" s="15">
        <v>1757.2278898185716</v>
      </c>
      <c r="J20" s="15">
        <v>14191.271861786039</v>
      </c>
      <c r="K20" s="15">
        <v>3017.9884434561213</v>
      </c>
      <c r="L20" s="11">
        <v>1.096947187072</v>
      </c>
      <c r="M20" s="16">
        <v>7.5701578415381533E-4</v>
      </c>
      <c r="N20" s="15">
        <f>J20/(PI()*H20*50^2)*1000000/1000</f>
        <v>41.633383697035441</v>
      </c>
    </row>
    <row r="21" spans="1:14" ht="13.8" x14ac:dyDescent="0.2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13" t="s">
        <v>0</v>
      </c>
      <c r="G21" s="14">
        <f t="shared" ref="G21:N21" si="4">AVERAGE(G18:G20)</f>
        <v>7.5999999999999988</v>
      </c>
      <c r="H21" s="14">
        <f t="shared" si="4"/>
        <v>42.9</v>
      </c>
      <c r="I21" s="15">
        <f t="shared" si="4"/>
        <v>2018.3870143928345</v>
      </c>
      <c r="J21" s="15">
        <f t="shared" si="4"/>
        <v>12791.199824997784</v>
      </c>
      <c r="K21" s="15">
        <f t="shared" si="4"/>
        <v>2984.9244776964565</v>
      </c>
      <c r="L21" s="11">
        <f t="shared" si="4"/>
        <v>1.0884389837706665</v>
      </c>
      <c r="M21" s="16">
        <f t="shared" si="4"/>
        <v>8.3985208977953578E-4</v>
      </c>
      <c r="N21" s="15">
        <f t="shared" si="4"/>
        <v>37.893896946571068</v>
      </c>
    </row>
    <row r="22" spans="1:14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80</v>
      </c>
      <c r="G22" s="14">
        <v>3.6493331954925656</v>
      </c>
      <c r="H22" s="14">
        <v>36.950000000000003</v>
      </c>
      <c r="I22" s="15">
        <v>29657.778393865436</v>
      </c>
      <c r="J22" s="15">
        <v>171935.69173581502</v>
      </c>
      <c r="K22" s="15">
        <v>4347.025473756129</v>
      </c>
      <c r="L22" s="11">
        <v>1.2994316134719999</v>
      </c>
      <c r="M22" s="16">
        <v>1.4372303522458343E-3</v>
      </c>
      <c r="N22" s="15">
        <f>J22/(PI()*H22*50^2)*1000000/1000</f>
        <v>592.46365864528923</v>
      </c>
    </row>
    <row r="23" spans="1:14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70</v>
      </c>
      <c r="G23" s="14">
        <v>1.8766996900387523</v>
      </c>
      <c r="H23" s="14">
        <v>37.9</v>
      </c>
      <c r="I23" s="15">
        <v>35655.9386945679</v>
      </c>
      <c r="J23" s="15">
        <v>204950.05083471129</v>
      </c>
      <c r="K23" s="15">
        <v>5057.6837324506268</v>
      </c>
      <c r="L23" s="11">
        <v>1.352872761058</v>
      </c>
      <c r="M23" s="16">
        <v>1.6361267977220188E-3</v>
      </c>
      <c r="N23" s="15">
        <f>J23/(PI()*H23*50^2)*1000000/1000</f>
        <v>688.52377155207455</v>
      </c>
    </row>
    <row r="24" spans="1:14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71</v>
      </c>
      <c r="G24" s="14">
        <v>2.6315059719027367</v>
      </c>
      <c r="H24" s="14">
        <v>38.549999999999997</v>
      </c>
      <c r="I24" s="15">
        <v>33436.337905366949</v>
      </c>
      <c r="J24" s="15">
        <v>209896.15417587795</v>
      </c>
      <c r="K24" s="15">
        <v>4796.2010101804317</v>
      </c>
      <c r="L24" s="11">
        <v>1.45111802</v>
      </c>
      <c r="M24" s="16">
        <v>1.2973993308763362E-3</v>
      </c>
      <c r="N24" s="15">
        <f>J24/(PI()*H24*50^2)*1000000/1000</f>
        <v>693.25054159417994</v>
      </c>
    </row>
    <row r="25" spans="1:14" ht="13.8" x14ac:dyDescent="0.2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13" t="s">
        <v>0</v>
      </c>
      <c r="G25" s="14">
        <f t="shared" ref="G25:N25" si="5">AVERAGE(G22:G24)</f>
        <v>2.7191796191446849</v>
      </c>
      <c r="H25" s="14">
        <f t="shared" si="5"/>
        <v>37.799999999999997</v>
      </c>
      <c r="I25" s="15">
        <f t="shared" si="5"/>
        <v>32916.684997933429</v>
      </c>
      <c r="J25" s="15">
        <f t="shared" si="5"/>
        <v>195593.96558213476</v>
      </c>
      <c r="K25" s="15">
        <f t="shared" si="5"/>
        <v>4733.6367387957298</v>
      </c>
      <c r="L25" s="11">
        <f t="shared" si="5"/>
        <v>1.3678074648433334</v>
      </c>
      <c r="M25" s="16">
        <f t="shared" si="5"/>
        <v>1.4569188269480629E-3</v>
      </c>
      <c r="N25" s="15">
        <f t="shared" si="5"/>
        <v>658.07932393051453</v>
      </c>
    </row>
    <row r="26" spans="1:14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81</v>
      </c>
      <c r="G26" s="14">
        <v>3.1229922615903627</v>
      </c>
      <c r="H26" s="14">
        <v>37.950000000000003</v>
      </c>
      <c r="I26" s="15">
        <v>49698.790515994602</v>
      </c>
      <c r="J26" s="15">
        <v>301237.64713998133</v>
      </c>
      <c r="K26" s="15">
        <v>5903.3277907214597</v>
      </c>
      <c r="L26" s="11">
        <v>1.6582525421519998</v>
      </c>
      <c r="M26" s="16">
        <v>1.4078837068272406E-3</v>
      </c>
      <c r="N26" s="15">
        <f>J26/(PI()*H26*50^2)*1000000/1000</f>
        <v>1010.6658358408466</v>
      </c>
    </row>
    <row r="27" spans="1:14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 t="s">
        <v>82</v>
      </c>
      <c r="G27" s="14">
        <v>3.3390999518755016</v>
      </c>
      <c r="H27" s="14">
        <v>39.6</v>
      </c>
      <c r="I27" s="15">
        <v>43026.840330517254</v>
      </c>
      <c r="J27" s="15">
        <v>300012.52345276438</v>
      </c>
      <c r="K27" s="15">
        <v>5267.3769229177578</v>
      </c>
      <c r="L27" s="11">
        <v>1.6200472435919999</v>
      </c>
      <c r="M27" s="16">
        <v>1.5346436001148181E-3</v>
      </c>
      <c r="N27" s="15">
        <f>J27/(PI()*H27*50^2)*1000000/1000</f>
        <v>964.61567872688124</v>
      </c>
    </row>
    <row r="28" spans="1:14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 t="s">
        <v>71</v>
      </c>
      <c r="G28" s="14">
        <v>2.4623590821291619</v>
      </c>
      <c r="H28" s="14">
        <v>39.65</v>
      </c>
      <c r="I28" s="15">
        <v>38144.423875403612</v>
      </c>
      <c r="J28" s="15">
        <v>255410.09915064365</v>
      </c>
      <c r="K28" s="15">
        <v>4510.333127534157</v>
      </c>
      <c r="L28" s="11">
        <v>1.552283080002</v>
      </c>
      <c r="M28" s="16">
        <v>2.4759593261762885E-3</v>
      </c>
      <c r="N28" s="15">
        <f>J28/(PI()*H28*50^2)*1000000/1000</f>
        <v>820.17210179906272</v>
      </c>
    </row>
    <row r="29" spans="1:14" ht="13.8" x14ac:dyDescent="0.2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13" t="s">
        <v>0</v>
      </c>
      <c r="G29" s="14">
        <f t="shared" ref="G29:N29" si="6">AVERAGE(G26:G28)</f>
        <v>2.9748170985316751</v>
      </c>
      <c r="H29" s="14">
        <f t="shared" si="6"/>
        <v>39.06666666666667</v>
      </c>
      <c r="I29" s="15">
        <f t="shared" si="6"/>
        <v>43623.351573971828</v>
      </c>
      <c r="J29" s="15">
        <f t="shared" si="6"/>
        <v>285553.42324779648</v>
      </c>
      <c r="K29" s="15">
        <f t="shared" si="6"/>
        <v>5227.0126137244579</v>
      </c>
      <c r="L29" s="11">
        <f t="shared" si="6"/>
        <v>1.610194288582</v>
      </c>
      <c r="M29" s="16">
        <f t="shared" si="6"/>
        <v>1.8061622110394492E-3</v>
      </c>
      <c r="N29" s="15">
        <f t="shared" si="6"/>
        <v>931.81787212226345</v>
      </c>
    </row>
    <row r="30" spans="1:14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253</v>
      </c>
      <c r="G30" s="14">
        <v>2.1</v>
      </c>
      <c r="H30" s="14">
        <v>39.85</v>
      </c>
      <c r="I30" s="15">
        <v>47601.683254054667</v>
      </c>
      <c r="J30" s="15">
        <v>352222.2318603131</v>
      </c>
      <c r="K30" s="15">
        <v>5076.9312433186542</v>
      </c>
      <c r="L30" s="11">
        <v>1.7943697872019999</v>
      </c>
      <c r="M30" s="16">
        <v>1.598308975454718E-3</v>
      </c>
      <c r="N30" s="15">
        <f>J30/(PI()*H30*50^2)*1000000/1000</f>
        <v>1125.3783541767327</v>
      </c>
    </row>
    <row r="31" spans="1:14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252</v>
      </c>
      <c r="G31" s="14">
        <v>2.4</v>
      </c>
      <c r="H31" s="14">
        <v>38.299999999999997</v>
      </c>
      <c r="I31" s="15">
        <v>30270.600712534073</v>
      </c>
      <c r="J31" s="15">
        <v>330671.10123822431</v>
      </c>
      <c r="K31" s="15">
        <v>5543.2157747598521</v>
      </c>
      <c r="L31" s="11">
        <v>1.693244601472</v>
      </c>
      <c r="M31" s="16">
        <v>2.2557184717807441E-3</v>
      </c>
      <c r="N31" s="15">
        <f>J31/(PI()*H31*50^2)*1000000/1000</f>
        <v>1099.2781263645736</v>
      </c>
    </row>
    <row r="32" spans="1:14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254</v>
      </c>
      <c r="G32" s="14">
        <v>1.6</v>
      </c>
      <c r="H32" s="14">
        <v>40.549999999999997</v>
      </c>
      <c r="I32" s="15">
        <v>64938.164170178061</v>
      </c>
      <c r="J32" s="15">
        <v>448968.41137224808</v>
      </c>
      <c r="K32" s="15">
        <v>6082.1189273033106</v>
      </c>
      <c r="L32" s="11">
        <v>2.0204764447380001</v>
      </c>
      <c r="M32" s="16">
        <v>2.4016349207782888E-3</v>
      </c>
      <c r="N32" s="15">
        <f>J32/(PI()*H32*50^2)*1000000/1000</f>
        <v>1409.7270917289038</v>
      </c>
    </row>
    <row r="33" spans="1:14" ht="13.8" x14ac:dyDescent="0.2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13" t="s">
        <v>0</v>
      </c>
      <c r="G33" s="14">
        <f t="shared" ref="G33:N33" si="7">AVERAGE(G30:G32)</f>
        <v>2.0333333333333332</v>
      </c>
      <c r="H33" s="14">
        <f t="shared" si="7"/>
        <v>39.56666666666667</v>
      </c>
      <c r="I33" s="15">
        <f t="shared" si="7"/>
        <v>47603.482712255594</v>
      </c>
      <c r="J33" s="15">
        <f t="shared" si="7"/>
        <v>377287.24815692846</v>
      </c>
      <c r="K33" s="15">
        <f t="shared" si="7"/>
        <v>5567.4219817939402</v>
      </c>
      <c r="L33" s="11">
        <f t="shared" si="7"/>
        <v>1.8360302778040001</v>
      </c>
      <c r="M33" s="16">
        <f t="shared" si="7"/>
        <v>2.0852207893379171E-3</v>
      </c>
      <c r="N33" s="15">
        <f t="shared" si="7"/>
        <v>1211.4611907567366</v>
      </c>
    </row>
    <row r="34" spans="1:14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250</v>
      </c>
      <c r="G34" s="14">
        <v>2.2000000000000002</v>
      </c>
      <c r="H34" s="14">
        <v>41.4</v>
      </c>
      <c r="I34" s="15">
        <v>49199.87170385327</v>
      </c>
      <c r="J34" s="15">
        <v>334643.06921477377</v>
      </c>
      <c r="K34" s="15">
        <v>5065.7420305505148</v>
      </c>
      <c r="L34" s="11">
        <v>2.2815240466295434</v>
      </c>
      <c r="M34" s="16">
        <v>0.10593315649872596</v>
      </c>
      <c r="N34" s="15">
        <f>J34/(PI()*H34*50^2)*1000000/1000</f>
        <v>1029.1806499898457</v>
      </c>
    </row>
    <row r="35" spans="1:14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79</v>
      </c>
      <c r="G35" s="14">
        <v>3.2</v>
      </c>
      <c r="H35" s="14">
        <v>38.85</v>
      </c>
      <c r="I35" s="15">
        <v>44390.230737316255</v>
      </c>
      <c r="J35" s="15">
        <v>270469.39151486626</v>
      </c>
      <c r="K35" s="15">
        <v>5440.8124169412531</v>
      </c>
      <c r="L35" s="11">
        <v>1.653221587592</v>
      </c>
      <c r="M35" s="16">
        <v>2.0975276330005206E-3</v>
      </c>
      <c r="N35" s="15">
        <f>J35/(PI()*H35*50^2)*1000000/1000</f>
        <v>886.41525075208449</v>
      </c>
    </row>
    <row r="36" spans="1:14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251</v>
      </c>
      <c r="G36" s="14">
        <v>2.2000000000000002</v>
      </c>
      <c r="H36" s="14">
        <v>35.049999999999997</v>
      </c>
      <c r="I36" s="15">
        <v>49152.698994030892</v>
      </c>
      <c r="J36" s="15">
        <v>297559.42755594646</v>
      </c>
      <c r="K36" s="15">
        <v>5816.7514930677071</v>
      </c>
      <c r="L36" s="11">
        <v>1.5839058004479998</v>
      </c>
      <c r="M36" s="16">
        <v>1.5082566471972538E-3</v>
      </c>
      <c r="N36" s="15">
        <f>J36/(PI()*H36*50^2)*1000000/1000</f>
        <v>1080.9256207503249</v>
      </c>
    </row>
    <row r="37" spans="1:14" ht="13.8" x14ac:dyDescent="0.2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13" t="s">
        <v>0</v>
      </c>
      <c r="G37" s="14">
        <f t="shared" ref="G37:N37" si="8">AVERAGE(G34:G36)</f>
        <v>2.5333333333333337</v>
      </c>
      <c r="H37" s="14">
        <f t="shared" si="8"/>
        <v>38.43333333333333</v>
      </c>
      <c r="I37" s="15">
        <f t="shared" si="8"/>
        <v>47580.93381173347</v>
      </c>
      <c r="J37" s="15">
        <f t="shared" si="8"/>
        <v>300890.62942852877</v>
      </c>
      <c r="K37" s="15">
        <f t="shared" si="8"/>
        <v>5441.1019801864923</v>
      </c>
      <c r="L37" s="11">
        <f t="shared" si="8"/>
        <v>1.8395504782231811</v>
      </c>
      <c r="M37" s="16">
        <f t="shared" si="8"/>
        <v>3.6512980259641246E-2</v>
      </c>
      <c r="N37" s="15">
        <f t="shared" si="8"/>
        <v>998.84050716408501</v>
      </c>
    </row>
    <row r="38" spans="1:14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 t="s">
        <v>80</v>
      </c>
      <c r="G38" s="14">
        <v>4.0999999999999996</v>
      </c>
      <c r="H38" s="14">
        <v>45.150000000000006</v>
      </c>
      <c r="I38" s="15">
        <v>3820.2412410546754</v>
      </c>
      <c r="J38" s="15">
        <v>30031.869546365531</v>
      </c>
      <c r="K38" s="15">
        <v>5118.7628885125587</v>
      </c>
      <c r="L38" s="11">
        <v>1.5822738278480002</v>
      </c>
      <c r="M38" s="16">
        <v>9.5702858372261317E-4</v>
      </c>
      <c r="N38" s="15">
        <f>J38/(PI()*H38*50^2)*1000000/1000</f>
        <v>84.690506996146723</v>
      </c>
    </row>
    <row r="39" spans="1:14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 t="s">
        <v>83</v>
      </c>
      <c r="G39" s="14">
        <v>5</v>
      </c>
      <c r="H39" s="14">
        <v>39.799999999999997</v>
      </c>
      <c r="I39" s="15">
        <v>6420.2446951695674</v>
      </c>
      <c r="J39" s="15">
        <v>19956.957821683103</v>
      </c>
      <c r="K39" s="15">
        <v>4876.6925222229238</v>
      </c>
      <c r="L39" s="11">
        <v>1.3136195948879998</v>
      </c>
      <c r="M39" s="16">
        <v>1.5306257732698152E-3</v>
      </c>
      <c r="N39" s="15">
        <f>J39/(PI()*H39*50^2)*1000000/1000</f>
        <v>63.844190681353375</v>
      </c>
    </row>
    <row r="40" spans="1:14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 t="s">
        <v>82</v>
      </c>
      <c r="G40" s="14">
        <v>4.5999999999999996</v>
      </c>
      <c r="H40" s="14">
        <v>42.75</v>
      </c>
      <c r="I40" s="15">
        <v>17931.910007372997</v>
      </c>
      <c r="J40" s="15">
        <v>24793.006314731545</v>
      </c>
      <c r="K40" s="15">
        <v>4533.8792793062648</v>
      </c>
      <c r="L40" s="11">
        <v>1.2862771820500001</v>
      </c>
      <c r="M40" s="16">
        <v>4.2530632444236372E-3</v>
      </c>
      <c r="N40" s="15">
        <f>J40/(PI()*H40*50^2)*1000000/1000</f>
        <v>73.841955725812412</v>
      </c>
    </row>
    <row r="41" spans="1:14" ht="13.8" x14ac:dyDescent="0.2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13" t="s">
        <v>0</v>
      </c>
      <c r="G41" s="14">
        <f t="shared" ref="G41:N41" si="9">AVERAGE(G38:G40)</f>
        <v>4.5666666666666664</v>
      </c>
      <c r="H41" s="14">
        <f t="shared" si="9"/>
        <v>42.56666666666667</v>
      </c>
      <c r="I41" s="15">
        <f t="shared" si="9"/>
        <v>9390.7986478657458</v>
      </c>
      <c r="J41" s="15">
        <f t="shared" si="9"/>
        <v>24927.27789426006</v>
      </c>
      <c r="K41" s="15">
        <f t="shared" si="9"/>
        <v>4843.1115633472482</v>
      </c>
      <c r="L41" s="11">
        <f t="shared" si="9"/>
        <v>1.394056868262</v>
      </c>
      <c r="M41" s="16">
        <f t="shared" si="9"/>
        <v>2.2469058671386885E-3</v>
      </c>
      <c r="N41" s="15">
        <f t="shared" si="9"/>
        <v>74.125551134437501</v>
      </c>
    </row>
    <row r="42" spans="1:14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 t="s">
        <v>81</v>
      </c>
      <c r="G42" s="14">
        <v>5.2</v>
      </c>
      <c r="H42" s="14">
        <v>44.400000000000006</v>
      </c>
      <c r="I42" s="15">
        <v>4302.2061247061192</v>
      </c>
      <c r="J42" s="15">
        <v>28773.594898579129</v>
      </c>
      <c r="K42" s="15">
        <v>5274.2834996520496</v>
      </c>
      <c r="L42" s="11">
        <v>1.469753714818</v>
      </c>
      <c r="M42" s="16">
        <v>1.1104472802505832E-3</v>
      </c>
      <c r="N42" s="15">
        <f>J42/(PI()*H42*50^2)*1000000/1000</f>
        <v>82.51279024563263</v>
      </c>
    </row>
    <row r="43" spans="1:14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 t="s">
        <v>74</v>
      </c>
      <c r="G43" s="14">
        <v>6.9</v>
      </c>
      <c r="H43" s="14">
        <v>44.400000000000006</v>
      </c>
      <c r="I43" s="15">
        <v>4302.2061247061192</v>
      </c>
      <c r="J43" s="15">
        <v>28773.594898579129</v>
      </c>
      <c r="K43" s="15">
        <v>5274.2834996520496</v>
      </c>
      <c r="L43" s="11">
        <v>1.469753714818</v>
      </c>
      <c r="M43" s="16">
        <v>1.1104472802505832E-3</v>
      </c>
      <c r="N43" s="15">
        <f>J43/(PI()*H43*50^2)*1000000/1000</f>
        <v>82.51279024563263</v>
      </c>
    </row>
    <row r="44" spans="1:14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 t="s">
        <v>72</v>
      </c>
      <c r="G44" s="14">
        <v>6</v>
      </c>
      <c r="H44" s="14">
        <v>48.35</v>
      </c>
      <c r="I44" s="15">
        <v>2719.7225790157436</v>
      </c>
      <c r="J44" s="15">
        <v>28121.362790899497</v>
      </c>
      <c r="K44" s="15">
        <v>5096.6958805097438</v>
      </c>
      <c r="L44" s="11">
        <v>1.5067547202880001</v>
      </c>
      <c r="M44" s="16">
        <v>7.5224664581106818E-4</v>
      </c>
      <c r="N44" s="15">
        <f>J44/(PI()*H44*50^2)*1000000/1000</f>
        <v>74.054252651948744</v>
      </c>
    </row>
    <row r="45" spans="1:14" ht="13.8" x14ac:dyDescent="0.2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13" t="s">
        <v>0</v>
      </c>
      <c r="G45" s="14">
        <f t="shared" ref="G45:N45" si="10">AVERAGE(G42:G44)</f>
        <v>6.0333333333333341</v>
      </c>
      <c r="H45" s="14">
        <f t="shared" si="10"/>
        <v>45.716666666666669</v>
      </c>
      <c r="I45" s="15">
        <f t="shared" si="10"/>
        <v>3774.7116094759936</v>
      </c>
      <c r="J45" s="15">
        <f t="shared" si="10"/>
        <v>28556.184196019254</v>
      </c>
      <c r="K45" s="15">
        <f t="shared" si="10"/>
        <v>5215.0876266046143</v>
      </c>
      <c r="L45" s="11">
        <f t="shared" si="10"/>
        <v>1.4820873833080002</v>
      </c>
      <c r="M45" s="16">
        <f t="shared" si="10"/>
        <v>9.9104706877074485E-4</v>
      </c>
      <c r="N45" s="15">
        <f t="shared" si="10"/>
        <v>79.693277714404658</v>
      </c>
    </row>
    <row r="46" spans="1:14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80</v>
      </c>
      <c r="G46" s="14">
        <v>5.5</v>
      </c>
      <c r="H46" s="14">
        <v>41.54</v>
      </c>
      <c r="I46" s="15" t="s">
        <v>78</v>
      </c>
      <c r="J46" s="15">
        <v>14518.521898906351</v>
      </c>
      <c r="K46" s="15">
        <v>3318.2101294758304</v>
      </c>
      <c r="L46" s="11">
        <v>1.1746816992</v>
      </c>
      <c r="M46" s="16">
        <v>2.0001997362456678E-4</v>
      </c>
      <c r="N46" s="15">
        <f>J46/(PI()*H46*50^2)*1000000/1000</f>
        <v>44.500616785727047</v>
      </c>
    </row>
    <row r="47" spans="1:14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 t="s">
        <v>70</v>
      </c>
      <c r="G47" s="14">
        <v>5.7</v>
      </c>
      <c r="H47" s="14">
        <v>40.89</v>
      </c>
      <c r="I47" s="15">
        <v>4644.0636776385909</v>
      </c>
      <c r="J47" s="15">
        <v>15677.424769738418</v>
      </c>
      <c r="K47" s="15">
        <v>4413.5502159595353</v>
      </c>
      <c r="L47" s="11">
        <v>1.0834819900879999</v>
      </c>
      <c r="M47" s="16">
        <v>1.2538652973395959E-3</v>
      </c>
      <c r="N47" s="15">
        <f>J47/(PI()*H47*50^2)*1000000/1000</f>
        <v>48.816623077626566</v>
      </c>
    </row>
    <row r="48" spans="1:14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 t="s">
        <v>74</v>
      </c>
      <c r="G48" s="14">
        <v>6.2</v>
      </c>
      <c r="H48" s="14">
        <v>43.695</v>
      </c>
      <c r="I48" s="15">
        <v>13773.003742698134</v>
      </c>
      <c r="J48" s="15">
        <v>20363.256122987637</v>
      </c>
      <c r="K48" s="15">
        <v>4340.3383407820447</v>
      </c>
      <c r="L48" s="11">
        <v>1.1887834049999999</v>
      </c>
      <c r="M48" s="16">
        <v>3.4243538393142355E-3</v>
      </c>
      <c r="N48" s="15">
        <f>J48/(PI()*H48*50^2)*1000000/1000</f>
        <v>59.337001843136044</v>
      </c>
    </row>
    <row r="49" spans="1:14" ht="14.4" thickBot="1" x14ac:dyDescent="0.2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19" t="s">
        <v>0</v>
      </c>
      <c r="G49" s="26">
        <f t="shared" ref="G49:N49" si="11">AVERAGE(G46:G48)</f>
        <v>5.8</v>
      </c>
      <c r="H49" s="26">
        <f t="shared" si="11"/>
        <v>42.041666666666664</v>
      </c>
      <c r="I49" s="21">
        <f t="shared" si="11"/>
        <v>9208.5337101683617</v>
      </c>
      <c r="J49" s="21">
        <f t="shared" si="11"/>
        <v>16853.067597210804</v>
      </c>
      <c r="K49" s="21">
        <f t="shared" si="11"/>
        <v>4024.0328954058036</v>
      </c>
      <c r="L49" s="12">
        <f t="shared" si="11"/>
        <v>1.1489823647626665</v>
      </c>
      <c r="M49" s="22">
        <f t="shared" si="11"/>
        <v>1.626079703426133E-3</v>
      </c>
      <c r="N49" s="21">
        <f t="shared" si="11"/>
        <v>50.884747235496555</v>
      </c>
    </row>
    <row r="50" spans="1:14" x14ac:dyDescent="0.2">
      <c r="M50" s="5"/>
      <c r="N50" s="3"/>
    </row>
  </sheetData>
  <pageMargins left="0.75" right="0.75" top="1" bottom="1" header="0.5" footer="0.5"/>
  <pageSetup orientation="portrait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pane xSplit="1" topLeftCell="B1" activePane="topRight" state="frozen"/>
      <selection pane="topRight" activeCell="D29" sqref="D29"/>
    </sheetView>
  </sheetViews>
  <sheetFormatPr defaultColWidth="10.90625" defaultRowHeight="12.6" x14ac:dyDescent="0.2"/>
  <cols>
    <col min="1" max="1" width="15.453125" style="71" customWidth="1"/>
    <col min="2" max="2" width="10.7265625" style="71" customWidth="1"/>
    <col min="3" max="3" width="11.453125" style="71" customWidth="1"/>
    <col min="4" max="4" width="12.08984375" style="71" customWidth="1"/>
    <col min="5" max="5" width="13.453125" style="71" customWidth="1"/>
    <col min="6" max="8" width="10.90625" style="71"/>
    <col min="9" max="9" width="12.7265625" style="81" customWidth="1"/>
    <col min="10" max="10" width="13.6328125" style="71" customWidth="1"/>
    <col min="11" max="16384" width="10.90625" style="71"/>
  </cols>
  <sheetData>
    <row r="1" spans="1:10" ht="28.2" thickBot="1" x14ac:dyDescent="0.25">
      <c r="A1" s="79" t="s">
        <v>51</v>
      </c>
      <c r="B1" s="79" t="s">
        <v>46</v>
      </c>
      <c r="C1" s="79" t="s">
        <v>47</v>
      </c>
      <c r="D1" s="79" t="s">
        <v>48</v>
      </c>
      <c r="E1" s="79" t="s">
        <v>49</v>
      </c>
      <c r="F1" s="79" t="s">
        <v>50</v>
      </c>
      <c r="G1" s="79" t="s">
        <v>243</v>
      </c>
      <c r="H1" s="69" t="s">
        <v>342</v>
      </c>
      <c r="I1" s="69" t="s">
        <v>343</v>
      </c>
      <c r="J1" s="69" t="s">
        <v>344</v>
      </c>
    </row>
    <row r="2" spans="1:10" ht="13.8" x14ac:dyDescent="0.3">
      <c r="A2" s="72" t="s">
        <v>62</v>
      </c>
      <c r="B2" s="72" t="s">
        <v>42</v>
      </c>
      <c r="C2" s="72" t="s">
        <v>68</v>
      </c>
      <c r="D2" s="72" t="s">
        <v>45</v>
      </c>
      <c r="E2" s="72" t="s">
        <v>45</v>
      </c>
      <c r="F2" s="72">
        <v>1</v>
      </c>
      <c r="G2" s="47">
        <v>6.1</v>
      </c>
      <c r="H2" s="80">
        <v>20000</v>
      </c>
      <c r="I2" s="47">
        <v>3.7169160842895508</v>
      </c>
      <c r="J2" s="84">
        <f t="shared" ref="J2:J23" si="0">H2*(1-I2/25.4)</f>
        <v>17073.294421819253</v>
      </c>
    </row>
    <row r="3" spans="1:10" ht="13.8" x14ac:dyDescent="0.3">
      <c r="A3" s="72" t="s">
        <v>62</v>
      </c>
      <c r="B3" s="72" t="s">
        <v>42</v>
      </c>
      <c r="C3" s="72" t="s">
        <v>68</v>
      </c>
      <c r="D3" s="72" t="s">
        <v>45</v>
      </c>
      <c r="E3" s="72" t="s">
        <v>45</v>
      </c>
      <c r="F3" s="72">
        <v>2</v>
      </c>
      <c r="G3" s="47">
        <v>6.9</v>
      </c>
      <c r="H3" s="80">
        <v>20000</v>
      </c>
      <c r="I3" s="47">
        <v>3.8520537376403809</v>
      </c>
      <c r="J3" s="84">
        <f t="shared" si="0"/>
        <v>16966.886820755604</v>
      </c>
    </row>
    <row r="4" spans="1:10" ht="13.8" x14ac:dyDescent="0.2">
      <c r="A4" s="72" t="s">
        <v>62</v>
      </c>
      <c r="B4" s="72" t="s">
        <v>42</v>
      </c>
      <c r="C4" s="72" t="s">
        <v>68</v>
      </c>
      <c r="D4" s="72" t="s">
        <v>45</v>
      </c>
      <c r="E4" s="72" t="s">
        <v>45</v>
      </c>
      <c r="F4" s="72" t="s">
        <v>84</v>
      </c>
      <c r="G4" s="47">
        <f>AVERAGE(G2:G3)</f>
        <v>6.5</v>
      </c>
      <c r="H4" s="47">
        <f>AVERAGE(H2:H3)</f>
        <v>20000</v>
      </c>
      <c r="I4" s="47">
        <f>AVERAGE(I2:I3)</f>
        <v>3.7844849109649656</v>
      </c>
      <c r="J4" s="47">
        <f>AVERAGE(J2:J3)</f>
        <v>17020.090621287429</v>
      </c>
    </row>
    <row r="5" spans="1:10" ht="13.8" x14ac:dyDescent="0.3">
      <c r="A5" s="72" t="s">
        <v>62</v>
      </c>
      <c r="B5" s="72" t="s">
        <v>42</v>
      </c>
      <c r="C5" s="72" t="s">
        <v>68</v>
      </c>
      <c r="D5" s="72" t="s">
        <v>55</v>
      </c>
      <c r="E5" s="72" t="s">
        <v>56</v>
      </c>
      <c r="F5" s="72">
        <v>1</v>
      </c>
      <c r="G5" s="47">
        <v>7.8</v>
      </c>
      <c r="H5" s="80">
        <v>20000</v>
      </c>
      <c r="I5" s="47">
        <v>3.89316349029541</v>
      </c>
      <c r="J5" s="84">
        <f t="shared" si="0"/>
        <v>16934.516936775268</v>
      </c>
    </row>
    <row r="6" spans="1:10" ht="13.8" x14ac:dyDescent="0.3">
      <c r="A6" s="72" t="s">
        <v>62</v>
      </c>
      <c r="B6" s="72" t="s">
        <v>42</v>
      </c>
      <c r="C6" s="72" t="s">
        <v>68</v>
      </c>
      <c r="D6" s="72" t="s">
        <v>55</v>
      </c>
      <c r="E6" s="72" t="s">
        <v>56</v>
      </c>
      <c r="F6" s="72">
        <v>2</v>
      </c>
      <c r="G6" s="47">
        <v>8</v>
      </c>
      <c r="H6" s="80">
        <v>20000</v>
      </c>
      <c r="I6" s="47">
        <v>2.8661188602447512</v>
      </c>
      <c r="J6" s="84">
        <f t="shared" si="0"/>
        <v>17743.213495870274</v>
      </c>
    </row>
    <row r="7" spans="1:10" ht="13.8" x14ac:dyDescent="0.2">
      <c r="A7" s="72" t="s">
        <v>62</v>
      </c>
      <c r="B7" s="72" t="s">
        <v>42</v>
      </c>
      <c r="C7" s="72" t="s">
        <v>68</v>
      </c>
      <c r="D7" s="72" t="s">
        <v>55</v>
      </c>
      <c r="E7" s="72" t="s">
        <v>56</v>
      </c>
      <c r="F7" s="72" t="s">
        <v>84</v>
      </c>
      <c r="G7" s="47">
        <f>AVERAGE(G5:G6)</f>
        <v>7.9</v>
      </c>
      <c r="H7" s="80">
        <f>AVERAGE(H5:H6)</f>
        <v>20000</v>
      </c>
      <c r="I7" s="47">
        <f>AVERAGE(I5:I6)</f>
        <v>3.3796411752700806</v>
      </c>
      <c r="J7" s="47">
        <f>AVERAGE(J5:J6)</f>
        <v>17338.865216322771</v>
      </c>
    </row>
    <row r="8" spans="1:10" ht="13.8" x14ac:dyDescent="0.3">
      <c r="A8" s="72" t="s">
        <v>63</v>
      </c>
      <c r="B8" s="72" t="s">
        <v>41</v>
      </c>
      <c r="C8" s="72" t="s">
        <v>68</v>
      </c>
      <c r="D8" s="72" t="s">
        <v>45</v>
      </c>
      <c r="E8" s="72" t="s">
        <v>45</v>
      </c>
      <c r="F8" s="72">
        <v>1</v>
      </c>
      <c r="G8" s="47">
        <v>5.7</v>
      </c>
      <c r="H8" s="80">
        <v>14746</v>
      </c>
      <c r="I8" s="47">
        <v>21.311778640747072</v>
      </c>
      <c r="J8" s="84">
        <f t="shared" si="0"/>
        <v>2373.421738722192</v>
      </c>
    </row>
    <row r="9" spans="1:10" ht="13.8" x14ac:dyDescent="0.3">
      <c r="A9" s="72" t="s">
        <v>63</v>
      </c>
      <c r="B9" s="72" t="s">
        <v>41</v>
      </c>
      <c r="C9" s="72" t="s">
        <v>68</v>
      </c>
      <c r="D9" s="72" t="s">
        <v>45</v>
      </c>
      <c r="E9" s="72" t="s">
        <v>45</v>
      </c>
      <c r="F9" s="72">
        <v>2</v>
      </c>
      <c r="G9" s="47">
        <v>6.2</v>
      </c>
      <c r="H9" s="80">
        <v>19950</v>
      </c>
      <c r="I9" s="47">
        <v>10.355049896240235</v>
      </c>
      <c r="J9" s="84">
        <f t="shared" si="0"/>
        <v>11816.80136102391</v>
      </c>
    </row>
    <row r="10" spans="1:10" ht="13.8" x14ac:dyDescent="0.2">
      <c r="A10" s="72" t="s">
        <v>63</v>
      </c>
      <c r="B10" s="72" t="s">
        <v>41</v>
      </c>
      <c r="C10" s="72" t="s">
        <v>68</v>
      </c>
      <c r="D10" s="72" t="s">
        <v>45</v>
      </c>
      <c r="E10" s="72" t="s">
        <v>45</v>
      </c>
      <c r="F10" s="72" t="s">
        <v>84</v>
      </c>
      <c r="G10" s="47">
        <f>AVERAGE(G8:G9)</f>
        <v>5.95</v>
      </c>
      <c r="H10" s="80">
        <f>AVERAGE(H8:H9)</f>
        <v>17348</v>
      </c>
      <c r="I10" s="47">
        <f>AVERAGE(I8:I9)</f>
        <v>15.833414268493653</v>
      </c>
      <c r="J10" s="47">
        <f>AVERAGE(J8:J9)</f>
        <v>7095.1115498730514</v>
      </c>
    </row>
    <row r="11" spans="1:10" ht="13.8" x14ac:dyDescent="0.3">
      <c r="A11" s="72" t="s">
        <v>63</v>
      </c>
      <c r="B11" s="72" t="s">
        <v>41</v>
      </c>
      <c r="C11" s="72" t="s">
        <v>68</v>
      </c>
      <c r="D11" s="72" t="s">
        <v>53</v>
      </c>
      <c r="E11" s="72" t="s">
        <v>54</v>
      </c>
      <c r="F11" s="72">
        <v>1</v>
      </c>
      <c r="G11" s="47">
        <v>7.6</v>
      </c>
      <c r="H11" s="80">
        <v>9000</v>
      </c>
      <c r="I11" s="47">
        <v>16.865394210815431</v>
      </c>
      <c r="J11" s="84">
        <f t="shared" si="0"/>
        <v>3024.0729174276025</v>
      </c>
    </row>
    <row r="12" spans="1:10" ht="13.8" x14ac:dyDescent="0.3">
      <c r="A12" s="72" t="s">
        <v>63</v>
      </c>
      <c r="B12" s="72" t="s">
        <v>41</v>
      </c>
      <c r="C12" s="72" t="s">
        <v>68</v>
      </c>
      <c r="D12" s="72" t="s">
        <v>53</v>
      </c>
      <c r="E12" s="72" t="s">
        <v>54</v>
      </c>
      <c r="F12" s="72">
        <v>2</v>
      </c>
      <c r="G12" s="47">
        <v>6.9</v>
      </c>
      <c r="H12" s="80">
        <v>11110</v>
      </c>
      <c r="I12" s="47">
        <v>21.253010559082032</v>
      </c>
      <c r="J12" s="84">
        <f t="shared" si="0"/>
        <v>1813.8997121495518</v>
      </c>
    </row>
    <row r="13" spans="1:10" ht="13.8" x14ac:dyDescent="0.2">
      <c r="A13" s="72" t="s">
        <v>63</v>
      </c>
      <c r="B13" s="72" t="s">
        <v>41</v>
      </c>
      <c r="C13" s="72" t="s">
        <v>68</v>
      </c>
      <c r="D13" s="72" t="s">
        <v>53</v>
      </c>
      <c r="E13" s="72" t="s">
        <v>54</v>
      </c>
      <c r="F13" s="72" t="s">
        <v>84</v>
      </c>
      <c r="G13" s="47">
        <f>AVERAGE(G11:G12)</f>
        <v>7.25</v>
      </c>
      <c r="H13" s="80">
        <f>AVERAGE(H11:H12)</f>
        <v>10055</v>
      </c>
      <c r="I13" s="47">
        <f>AVERAGE(I11:I12)</f>
        <v>19.059202384948733</v>
      </c>
      <c r="J13" s="47">
        <f>AVERAGE(J11:J12)</f>
        <v>2418.9863147885771</v>
      </c>
    </row>
    <row r="14" spans="1:10" ht="13.8" x14ac:dyDescent="0.3">
      <c r="A14" s="72" t="s">
        <v>63</v>
      </c>
      <c r="B14" s="72" t="s">
        <v>41</v>
      </c>
      <c r="C14" s="72" t="s">
        <v>68</v>
      </c>
      <c r="D14" s="72" t="s">
        <v>55</v>
      </c>
      <c r="E14" s="72" t="s">
        <v>56</v>
      </c>
      <c r="F14" s="72">
        <v>1</v>
      </c>
      <c r="G14" s="47">
        <v>6.1</v>
      </c>
      <c r="H14" s="80">
        <v>18252</v>
      </c>
      <c r="I14" s="47">
        <v>19.235974121093751</v>
      </c>
      <c r="J14" s="84">
        <f t="shared" si="0"/>
        <v>4429.3622181809778</v>
      </c>
    </row>
    <row r="15" spans="1:10" ht="13.8" x14ac:dyDescent="0.3">
      <c r="A15" s="72" t="s">
        <v>63</v>
      </c>
      <c r="B15" s="72" t="s">
        <v>41</v>
      </c>
      <c r="C15" s="72" t="s">
        <v>68</v>
      </c>
      <c r="D15" s="72" t="s">
        <v>55</v>
      </c>
      <c r="E15" s="72" t="s">
        <v>56</v>
      </c>
      <c r="F15" s="72">
        <v>2</v>
      </c>
      <c r="G15" s="47">
        <v>7</v>
      </c>
      <c r="H15" s="80">
        <v>12750</v>
      </c>
      <c r="I15" s="47">
        <v>19.922196769714354</v>
      </c>
      <c r="J15" s="84">
        <f t="shared" si="0"/>
        <v>2749.6846923677945</v>
      </c>
    </row>
    <row r="16" spans="1:10" ht="13.8" x14ac:dyDescent="0.2">
      <c r="A16" s="72" t="s">
        <v>63</v>
      </c>
      <c r="B16" s="72" t="s">
        <v>41</v>
      </c>
      <c r="C16" s="72" t="s">
        <v>68</v>
      </c>
      <c r="D16" s="72" t="s">
        <v>55</v>
      </c>
      <c r="E16" s="72" t="s">
        <v>56</v>
      </c>
      <c r="F16" s="72" t="s">
        <v>84</v>
      </c>
      <c r="G16" s="47">
        <f>AVERAGE(G14:G15)</f>
        <v>6.55</v>
      </c>
      <c r="H16" s="80">
        <f>AVERAGE(H14:H15)</f>
        <v>15501</v>
      </c>
      <c r="I16" s="47">
        <f>AVERAGE(I14:I15)</f>
        <v>19.579085445404054</v>
      </c>
      <c r="J16" s="47">
        <f>AVERAGE(J14:J15)</f>
        <v>3589.5234552743859</v>
      </c>
    </row>
    <row r="17" spans="1:10" ht="13.8" x14ac:dyDescent="0.3">
      <c r="A17" s="72" t="s">
        <v>66</v>
      </c>
      <c r="B17" s="72" t="s">
        <v>43</v>
      </c>
      <c r="C17" s="72" t="s">
        <v>68</v>
      </c>
      <c r="D17" s="72" t="s">
        <v>45</v>
      </c>
      <c r="E17" s="72" t="s">
        <v>45</v>
      </c>
      <c r="F17" s="72" t="s">
        <v>84</v>
      </c>
      <c r="G17" s="47">
        <v>5.7</v>
      </c>
      <c r="H17" s="80">
        <v>20000</v>
      </c>
      <c r="I17" s="47">
        <v>3.4</v>
      </c>
      <c r="J17" s="84">
        <f t="shared" si="0"/>
        <v>17322.834645669293</v>
      </c>
    </row>
    <row r="18" spans="1:10" ht="13.8" x14ac:dyDescent="0.3">
      <c r="A18" s="72" t="s">
        <v>66</v>
      </c>
      <c r="B18" s="72" t="s">
        <v>43</v>
      </c>
      <c r="C18" s="72" t="s">
        <v>68</v>
      </c>
      <c r="D18" s="72" t="s">
        <v>53</v>
      </c>
      <c r="E18" s="72" t="s">
        <v>54</v>
      </c>
      <c r="F18" s="72" t="s">
        <v>84</v>
      </c>
      <c r="G18" s="47">
        <v>5.9</v>
      </c>
      <c r="H18" s="80">
        <v>20000</v>
      </c>
      <c r="I18" s="47">
        <v>2.7</v>
      </c>
      <c r="J18" s="84">
        <f t="shared" si="0"/>
        <v>17874.015748031496</v>
      </c>
    </row>
    <row r="19" spans="1:10" ht="13.8" x14ac:dyDescent="0.3">
      <c r="A19" s="72" t="s">
        <v>66</v>
      </c>
      <c r="B19" s="72" t="s">
        <v>43</v>
      </c>
      <c r="C19" s="72" t="s">
        <v>68</v>
      </c>
      <c r="D19" s="72" t="s">
        <v>55</v>
      </c>
      <c r="E19" s="72" t="s">
        <v>56</v>
      </c>
      <c r="F19" s="72" t="s">
        <v>84</v>
      </c>
      <c r="G19" s="47">
        <v>6</v>
      </c>
      <c r="H19" s="80">
        <v>20000</v>
      </c>
      <c r="I19" s="47">
        <v>4.4000000000000004</v>
      </c>
      <c r="J19" s="84">
        <f t="shared" si="0"/>
        <v>16535.43307086614</v>
      </c>
    </row>
    <row r="20" spans="1:10" ht="13.8" x14ac:dyDescent="0.3">
      <c r="A20" s="72" t="s">
        <v>66</v>
      </c>
      <c r="B20" s="72" t="s">
        <v>43</v>
      </c>
      <c r="C20" s="72" t="s">
        <v>68</v>
      </c>
      <c r="D20" s="72" t="s">
        <v>57</v>
      </c>
      <c r="E20" s="72" t="s">
        <v>69</v>
      </c>
      <c r="F20" s="72" t="s">
        <v>84</v>
      </c>
      <c r="G20" s="47">
        <v>6</v>
      </c>
      <c r="H20" s="80">
        <v>20000</v>
      </c>
      <c r="I20" s="47">
        <v>3.5</v>
      </c>
      <c r="J20" s="84">
        <f t="shared" si="0"/>
        <v>17244.094488188977</v>
      </c>
    </row>
    <row r="21" spans="1:10" ht="13.8" x14ac:dyDescent="0.3">
      <c r="A21" s="72" t="s">
        <v>65</v>
      </c>
      <c r="B21" s="72" t="s">
        <v>42</v>
      </c>
      <c r="C21" s="72" t="s">
        <v>68</v>
      </c>
      <c r="D21" s="72" t="s">
        <v>45</v>
      </c>
      <c r="E21" s="72" t="s">
        <v>45</v>
      </c>
      <c r="F21" s="72" t="s">
        <v>84</v>
      </c>
      <c r="G21" s="47">
        <v>7</v>
      </c>
      <c r="H21" s="80">
        <v>20000</v>
      </c>
      <c r="I21" s="47">
        <v>4</v>
      </c>
      <c r="J21" s="84">
        <f t="shared" si="0"/>
        <v>16850.393700787401</v>
      </c>
    </row>
    <row r="22" spans="1:10" ht="13.8" x14ac:dyDescent="0.3">
      <c r="A22" s="72" t="s">
        <v>65</v>
      </c>
      <c r="B22" s="72" t="s">
        <v>42</v>
      </c>
      <c r="C22" s="72" t="s">
        <v>68</v>
      </c>
      <c r="D22" s="72" t="s">
        <v>53</v>
      </c>
      <c r="E22" s="72" t="s">
        <v>54</v>
      </c>
      <c r="F22" s="72" t="s">
        <v>84</v>
      </c>
      <c r="G22" s="47">
        <v>7</v>
      </c>
      <c r="H22" s="80">
        <v>20000</v>
      </c>
      <c r="I22" s="47">
        <v>3.1</v>
      </c>
      <c r="J22" s="84">
        <f t="shared" si="0"/>
        <v>17559.055118110235</v>
      </c>
    </row>
    <row r="23" spans="1:10" ht="14.4" thickBot="1" x14ac:dyDescent="0.35">
      <c r="A23" s="75" t="s">
        <v>65</v>
      </c>
      <c r="B23" s="75" t="s">
        <v>42</v>
      </c>
      <c r="C23" s="75" t="s">
        <v>68</v>
      </c>
      <c r="D23" s="75" t="s">
        <v>55</v>
      </c>
      <c r="E23" s="75" t="s">
        <v>56</v>
      </c>
      <c r="F23" s="75" t="s">
        <v>84</v>
      </c>
      <c r="G23" s="82">
        <v>7</v>
      </c>
      <c r="H23" s="83">
        <v>20000</v>
      </c>
      <c r="I23" s="82">
        <v>3.8</v>
      </c>
      <c r="J23" s="85">
        <f t="shared" si="0"/>
        <v>17007.874015748032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pane xSplit="1" topLeftCell="B1" activePane="topRight" state="frozen"/>
      <selection pane="topRight" activeCell="B29" sqref="B29:C29"/>
    </sheetView>
  </sheetViews>
  <sheetFormatPr defaultColWidth="9" defaultRowHeight="12.6" x14ac:dyDescent="0.2"/>
  <cols>
    <col min="1" max="1" width="13.26953125" style="76" customWidth="1"/>
    <col min="2" max="2" width="10.08984375" style="76" customWidth="1"/>
    <col min="3" max="3" width="9" style="76"/>
    <col min="4" max="4" width="17" style="76" customWidth="1"/>
    <col min="5" max="5" width="14.26953125" style="76" customWidth="1"/>
    <col min="6" max="16384" width="9" style="71"/>
  </cols>
  <sheetData>
    <row r="1" spans="1:15" ht="28.2" thickBot="1" x14ac:dyDescent="0.35">
      <c r="A1" s="69" t="s">
        <v>51</v>
      </c>
      <c r="B1" s="69" t="s">
        <v>47</v>
      </c>
      <c r="C1" s="69" t="s">
        <v>46</v>
      </c>
      <c r="D1" s="69" t="s">
        <v>87</v>
      </c>
      <c r="E1" s="69" t="s">
        <v>48</v>
      </c>
      <c r="F1" s="70" t="s">
        <v>266</v>
      </c>
      <c r="G1" s="70" t="s">
        <v>267</v>
      </c>
      <c r="H1" s="70" t="s">
        <v>268</v>
      </c>
      <c r="I1" s="70" t="s">
        <v>269</v>
      </c>
      <c r="J1" s="70" t="s">
        <v>270</v>
      </c>
      <c r="K1" s="70" t="s">
        <v>271</v>
      </c>
      <c r="L1" s="70" t="s">
        <v>272</v>
      </c>
      <c r="M1" s="70" t="s">
        <v>273</v>
      </c>
      <c r="N1" s="70" t="s">
        <v>274</v>
      </c>
      <c r="O1" s="70" t="s">
        <v>275</v>
      </c>
    </row>
    <row r="2" spans="1:15" ht="13.8" x14ac:dyDescent="0.2">
      <c r="A2" s="88" t="s">
        <v>63</v>
      </c>
      <c r="B2" s="89" t="s">
        <v>68</v>
      </c>
      <c r="C2" s="72" t="s">
        <v>41</v>
      </c>
      <c r="D2" s="72">
        <v>2011</v>
      </c>
      <c r="E2" s="72" t="s">
        <v>276</v>
      </c>
      <c r="F2" s="72">
        <v>100</v>
      </c>
      <c r="G2" s="72">
        <v>92.2</v>
      </c>
      <c r="H2" s="72">
        <v>83.3</v>
      </c>
      <c r="I2" s="72">
        <v>63.1</v>
      </c>
      <c r="J2" s="72">
        <v>43.4</v>
      </c>
      <c r="K2" s="72">
        <v>28.4</v>
      </c>
      <c r="L2" s="72">
        <v>18.5</v>
      </c>
      <c r="M2" s="72">
        <v>9.4</v>
      </c>
      <c r="N2" s="72">
        <v>4.4000000000000004</v>
      </c>
      <c r="O2" s="72">
        <v>3</v>
      </c>
    </row>
    <row r="3" spans="1:15" ht="13.8" x14ac:dyDescent="0.2">
      <c r="A3" s="88" t="s">
        <v>63</v>
      </c>
      <c r="B3" s="89" t="s">
        <v>68</v>
      </c>
      <c r="C3" s="72" t="s">
        <v>41</v>
      </c>
      <c r="D3" s="72">
        <v>2011</v>
      </c>
      <c r="E3" s="72" t="s">
        <v>45</v>
      </c>
      <c r="F3" s="72">
        <v>100</v>
      </c>
      <c r="G3" s="72">
        <v>95.7</v>
      </c>
      <c r="H3" s="72">
        <v>87.4</v>
      </c>
      <c r="I3" s="72">
        <v>67.099999999999994</v>
      </c>
      <c r="J3" s="72">
        <v>48.1</v>
      </c>
      <c r="K3" s="72">
        <v>33.299999999999997</v>
      </c>
      <c r="L3" s="72">
        <v>22.7</v>
      </c>
      <c r="M3" s="72">
        <v>11.8</v>
      </c>
      <c r="N3" s="72">
        <v>6.9</v>
      </c>
      <c r="O3" s="72">
        <v>5.5</v>
      </c>
    </row>
    <row r="4" spans="1:15" ht="13.8" x14ac:dyDescent="0.2">
      <c r="A4" s="88" t="s">
        <v>63</v>
      </c>
      <c r="B4" s="89" t="s">
        <v>68</v>
      </c>
      <c r="C4" s="72" t="s">
        <v>41</v>
      </c>
      <c r="D4" s="72">
        <v>2011</v>
      </c>
      <c r="E4" s="72" t="s">
        <v>54</v>
      </c>
      <c r="F4" s="72">
        <v>100</v>
      </c>
      <c r="G4" s="72">
        <v>95.2</v>
      </c>
      <c r="H4" s="72">
        <v>86.4</v>
      </c>
      <c r="I4" s="72">
        <v>66</v>
      </c>
      <c r="J4" s="72">
        <v>47.1</v>
      </c>
      <c r="K4" s="72">
        <v>32.9</v>
      </c>
      <c r="L4" s="72">
        <v>22.5</v>
      </c>
      <c r="M4" s="72">
        <v>11.7</v>
      </c>
      <c r="N4" s="72">
        <v>6.8</v>
      </c>
      <c r="O4" s="72">
        <v>5.3</v>
      </c>
    </row>
    <row r="5" spans="1:15" ht="13.8" x14ac:dyDescent="0.2">
      <c r="A5" s="88" t="s">
        <v>63</v>
      </c>
      <c r="B5" s="89" t="s">
        <v>68</v>
      </c>
      <c r="C5" s="72" t="s">
        <v>41</v>
      </c>
      <c r="D5" s="72">
        <v>2011</v>
      </c>
      <c r="E5" s="72" t="s">
        <v>107</v>
      </c>
      <c r="F5" s="72">
        <v>100</v>
      </c>
      <c r="G5" s="72">
        <v>95.9</v>
      </c>
      <c r="H5" s="72">
        <v>85.2</v>
      </c>
      <c r="I5" s="72">
        <v>64.599999999999994</v>
      </c>
      <c r="J5" s="72">
        <v>45.3</v>
      </c>
      <c r="K5" s="72">
        <v>31.2</v>
      </c>
      <c r="L5" s="72">
        <v>21.2</v>
      </c>
      <c r="M5" s="72">
        <v>11</v>
      </c>
      <c r="N5" s="72">
        <v>6.7</v>
      </c>
      <c r="O5" s="72">
        <v>5.4</v>
      </c>
    </row>
    <row r="6" spans="1:15" ht="13.8" x14ac:dyDescent="0.2">
      <c r="A6" s="88" t="s">
        <v>64</v>
      </c>
      <c r="B6" s="89" t="s">
        <v>68</v>
      </c>
      <c r="C6" s="72" t="s">
        <v>42</v>
      </c>
      <c r="D6" s="72">
        <v>2011</v>
      </c>
      <c r="E6" s="72" t="s">
        <v>276</v>
      </c>
      <c r="F6" s="72">
        <v>100</v>
      </c>
      <c r="G6" s="72">
        <v>98</v>
      </c>
      <c r="H6" s="72">
        <v>87</v>
      </c>
      <c r="I6" s="72">
        <v>65</v>
      </c>
      <c r="J6" s="72">
        <v>46</v>
      </c>
      <c r="K6" s="72" t="s">
        <v>149</v>
      </c>
      <c r="L6" s="72">
        <v>24</v>
      </c>
      <c r="M6" s="72">
        <v>12</v>
      </c>
      <c r="N6" s="72">
        <v>7.8</v>
      </c>
      <c r="O6" s="72">
        <v>6</v>
      </c>
    </row>
    <row r="7" spans="1:15" ht="13.8" x14ac:dyDescent="0.2">
      <c r="A7" s="88" t="s">
        <v>64</v>
      </c>
      <c r="B7" s="89" t="s">
        <v>68</v>
      </c>
      <c r="C7" s="72" t="s">
        <v>42</v>
      </c>
      <c r="D7" s="72">
        <v>2011</v>
      </c>
      <c r="E7" s="72" t="s">
        <v>45</v>
      </c>
      <c r="F7" s="72">
        <v>100</v>
      </c>
      <c r="G7" s="72">
        <v>97.8</v>
      </c>
      <c r="H7" s="72">
        <v>86.9</v>
      </c>
      <c r="I7" s="72">
        <v>63.2</v>
      </c>
      <c r="J7" s="72">
        <v>42.3</v>
      </c>
      <c r="K7" s="72" t="s">
        <v>149</v>
      </c>
      <c r="L7" s="72">
        <v>24.9</v>
      </c>
      <c r="M7" s="72">
        <v>13.2</v>
      </c>
      <c r="N7" s="72">
        <v>8.1</v>
      </c>
      <c r="O7" s="72">
        <v>6</v>
      </c>
    </row>
    <row r="8" spans="1:15" ht="13.8" x14ac:dyDescent="0.2">
      <c r="A8" s="88" t="s">
        <v>64</v>
      </c>
      <c r="B8" s="89" t="s">
        <v>68</v>
      </c>
      <c r="C8" s="72" t="s">
        <v>42</v>
      </c>
      <c r="D8" s="72">
        <v>2011</v>
      </c>
      <c r="E8" s="72" t="s">
        <v>107</v>
      </c>
      <c r="F8" s="72">
        <v>100</v>
      </c>
      <c r="G8" s="72">
        <v>97.4</v>
      </c>
      <c r="H8" s="72">
        <v>88.2</v>
      </c>
      <c r="I8" s="72">
        <v>65</v>
      </c>
      <c r="J8" s="72">
        <v>44.3</v>
      </c>
      <c r="K8" s="72" t="s">
        <v>149</v>
      </c>
      <c r="L8" s="72">
        <v>25.6</v>
      </c>
      <c r="M8" s="72">
        <v>13.4</v>
      </c>
      <c r="N8" s="72">
        <v>8</v>
      </c>
      <c r="O8" s="72">
        <v>5.6</v>
      </c>
    </row>
    <row r="9" spans="1:15" ht="13.8" x14ac:dyDescent="0.2">
      <c r="A9" s="88" t="s">
        <v>65</v>
      </c>
      <c r="B9" s="89" t="s">
        <v>68</v>
      </c>
      <c r="C9" s="72" t="s">
        <v>42</v>
      </c>
      <c r="D9" s="72">
        <v>2012</v>
      </c>
      <c r="E9" s="72" t="s">
        <v>276</v>
      </c>
      <c r="F9" s="72">
        <v>100</v>
      </c>
      <c r="G9" s="72">
        <v>96</v>
      </c>
      <c r="H9" s="72">
        <v>82</v>
      </c>
      <c r="I9" s="72">
        <v>53</v>
      </c>
      <c r="J9" s="72">
        <v>37</v>
      </c>
      <c r="K9" s="72">
        <v>23</v>
      </c>
      <c r="L9" s="72">
        <v>17</v>
      </c>
      <c r="M9" s="72">
        <v>11</v>
      </c>
      <c r="N9" s="72">
        <v>8</v>
      </c>
      <c r="O9" s="72">
        <v>5.8</v>
      </c>
    </row>
    <row r="10" spans="1:15" ht="13.8" x14ac:dyDescent="0.2">
      <c r="A10" s="88" t="s">
        <v>65</v>
      </c>
      <c r="B10" s="89" t="s">
        <v>68</v>
      </c>
      <c r="C10" s="72" t="s">
        <v>42</v>
      </c>
      <c r="D10" s="72">
        <v>2012</v>
      </c>
      <c r="E10" s="72" t="s">
        <v>45</v>
      </c>
      <c r="F10" s="72">
        <v>100</v>
      </c>
      <c r="G10" s="72">
        <v>98.1</v>
      </c>
      <c r="H10" s="72">
        <v>86.1</v>
      </c>
      <c r="I10" s="72">
        <v>53.1</v>
      </c>
      <c r="J10" s="72">
        <v>35.200000000000003</v>
      </c>
      <c r="K10" s="72">
        <v>23.9</v>
      </c>
      <c r="L10" s="72">
        <v>16.5</v>
      </c>
      <c r="M10" s="72">
        <v>10.7</v>
      </c>
      <c r="N10" s="72">
        <v>7.1</v>
      </c>
      <c r="O10" s="72">
        <v>4.7</v>
      </c>
    </row>
    <row r="11" spans="1:15" ht="13.8" x14ac:dyDescent="0.2">
      <c r="A11" s="88" t="s">
        <v>65</v>
      </c>
      <c r="B11" s="89" t="s">
        <v>68</v>
      </c>
      <c r="C11" s="72" t="s">
        <v>42</v>
      </c>
      <c r="D11" s="72">
        <v>2012</v>
      </c>
      <c r="E11" s="72" t="s">
        <v>54</v>
      </c>
      <c r="F11" s="72">
        <v>100</v>
      </c>
      <c r="G11" s="72">
        <v>97</v>
      </c>
      <c r="H11" s="72">
        <v>85.3</v>
      </c>
      <c r="I11" s="72">
        <v>52.5</v>
      </c>
      <c r="J11" s="72">
        <v>35.799999999999997</v>
      </c>
      <c r="K11" s="72">
        <v>25.5</v>
      </c>
      <c r="L11" s="72">
        <v>19</v>
      </c>
      <c r="M11" s="72">
        <v>11.6</v>
      </c>
      <c r="N11" s="72">
        <v>7.2</v>
      </c>
      <c r="O11" s="72">
        <v>4.8</v>
      </c>
    </row>
    <row r="12" spans="1:15" ht="13.8" x14ac:dyDescent="0.2">
      <c r="A12" s="88" t="s">
        <v>65</v>
      </c>
      <c r="B12" s="89" t="s">
        <v>68</v>
      </c>
      <c r="C12" s="72" t="s">
        <v>42</v>
      </c>
      <c r="D12" s="72">
        <v>2012</v>
      </c>
      <c r="E12" s="72" t="s">
        <v>107</v>
      </c>
      <c r="F12" s="72">
        <v>100</v>
      </c>
      <c r="G12" s="72">
        <v>97.2</v>
      </c>
      <c r="H12" s="72">
        <v>81.900000000000006</v>
      </c>
      <c r="I12" s="72">
        <v>51.6</v>
      </c>
      <c r="J12" s="72">
        <v>35.5</v>
      </c>
      <c r="K12" s="72">
        <v>24.8</v>
      </c>
      <c r="L12" s="72">
        <v>18.3</v>
      </c>
      <c r="M12" s="72">
        <v>11.5</v>
      </c>
      <c r="N12" s="72">
        <v>7.5</v>
      </c>
      <c r="O12" s="72">
        <v>5.2</v>
      </c>
    </row>
    <row r="13" spans="1:15" ht="13.8" x14ac:dyDescent="0.2">
      <c r="A13" s="88" t="s">
        <v>66</v>
      </c>
      <c r="B13" s="89" t="s">
        <v>68</v>
      </c>
      <c r="C13" s="72" t="s">
        <v>43</v>
      </c>
      <c r="D13" s="72">
        <v>2011</v>
      </c>
      <c r="E13" s="72" t="s">
        <v>276</v>
      </c>
      <c r="F13" s="72">
        <v>100</v>
      </c>
      <c r="G13" s="72">
        <v>90</v>
      </c>
      <c r="H13" s="72">
        <v>71</v>
      </c>
      <c r="I13" s="72">
        <v>48</v>
      </c>
      <c r="J13" s="72">
        <v>32</v>
      </c>
      <c r="K13" s="72">
        <v>23</v>
      </c>
      <c r="L13" s="72">
        <v>18</v>
      </c>
      <c r="M13" s="72">
        <v>15</v>
      </c>
      <c r="N13" s="72">
        <v>11</v>
      </c>
      <c r="O13" s="72">
        <v>7.6</v>
      </c>
    </row>
    <row r="14" spans="1:15" ht="13.8" x14ac:dyDescent="0.2">
      <c r="A14" s="88" t="s">
        <v>66</v>
      </c>
      <c r="B14" s="89" t="s">
        <v>68</v>
      </c>
      <c r="C14" s="72" t="s">
        <v>43</v>
      </c>
      <c r="D14" s="72">
        <v>2011</v>
      </c>
      <c r="E14" s="72" t="s">
        <v>45</v>
      </c>
      <c r="F14" s="72">
        <v>100</v>
      </c>
      <c r="G14" s="72">
        <v>93</v>
      </c>
      <c r="H14" s="72">
        <v>74.8</v>
      </c>
      <c r="I14" s="72">
        <v>50.3</v>
      </c>
      <c r="J14" s="72">
        <v>30.3</v>
      </c>
      <c r="K14" s="72">
        <v>24.6</v>
      </c>
      <c r="L14" s="72">
        <v>19.399999999999999</v>
      </c>
      <c r="M14" s="72">
        <v>15</v>
      </c>
      <c r="N14" s="72">
        <v>10.3</v>
      </c>
      <c r="O14" s="72">
        <v>6.5</v>
      </c>
    </row>
    <row r="15" spans="1:15" ht="13.8" x14ac:dyDescent="0.2">
      <c r="A15" s="88" t="s">
        <v>66</v>
      </c>
      <c r="B15" s="89" t="s">
        <v>68</v>
      </c>
      <c r="C15" s="72" t="s">
        <v>43</v>
      </c>
      <c r="D15" s="72">
        <v>2011</v>
      </c>
      <c r="E15" s="72" t="s">
        <v>54</v>
      </c>
      <c r="F15" s="72">
        <v>100</v>
      </c>
      <c r="G15" s="72">
        <v>93</v>
      </c>
      <c r="H15" s="72">
        <v>73.3</v>
      </c>
      <c r="I15" s="72">
        <v>48.8</v>
      </c>
      <c r="J15" s="72">
        <v>33.1</v>
      </c>
      <c r="K15" s="72">
        <v>23.9</v>
      </c>
      <c r="L15" s="72">
        <v>18.899999999999999</v>
      </c>
      <c r="M15" s="72">
        <v>14.6</v>
      </c>
      <c r="N15" s="72">
        <v>10</v>
      </c>
      <c r="O15" s="72">
        <v>6.1</v>
      </c>
    </row>
    <row r="16" spans="1:15" ht="13.8" x14ac:dyDescent="0.2">
      <c r="A16" s="88" t="s">
        <v>66</v>
      </c>
      <c r="B16" s="89" t="s">
        <v>68</v>
      </c>
      <c r="C16" s="72" t="s">
        <v>43</v>
      </c>
      <c r="D16" s="72">
        <v>2011</v>
      </c>
      <c r="E16" s="72" t="s">
        <v>106</v>
      </c>
      <c r="F16" s="72">
        <v>100</v>
      </c>
      <c r="G16" s="72">
        <v>91.1</v>
      </c>
      <c r="H16" s="72">
        <v>75</v>
      </c>
      <c r="I16" s="72">
        <v>49.1</v>
      </c>
      <c r="J16" s="72">
        <v>32.799999999999997</v>
      </c>
      <c r="K16" s="72">
        <v>23.6</v>
      </c>
      <c r="L16" s="72">
        <v>18.600000000000001</v>
      </c>
      <c r="M16" s="72">
        <v>14.3</v>
      </c>
      <c r="N16" s="72">
        <v>9.8000000000000007</v>
      </c>
      <c r="O16" s="72">
        <v>5.8</v>
      </c>
    </row>
    <row r="17" spans="1:15" ht="13.8" x14ac:dyDescent="0.2">
      <c r="A17" s="88" t="s">
        <v>66</v>
      </c>
      <c r="B17" s="89" t="s">
        <v>68</v>
      </c>
      <c r="C17" s="72" t="s">
        <v>43</v>
      </c>
      <c r="D17" s="72">
        <v>2011</v>
      </c>
      <c r="E17" s="72" t="s">
        <v>69</v>
      </c>
      <c r="F17" s="72">
        <v>100</v>
      </c>
      <c r="G17" s="72">
        <v>89.6</v>
      </c>
      <c r="H17" s="72">
        <v>69.5</v>
      </c>
      <c r="I17" s="72">
        <v>47.8</v>
      </c>
      <c r="J17" s="72">
        <v>32.5</v>
      </c>
      <c r="K17" s="72">
        <v>23.5</v>
      </c>
      <c r="L17" s="72">
        <v>18.5</v>
      </c>
      <c r="M17" s="72">
        <v>14.3</v>
      </c>
      <c r="N17" s="72">
        <v>9.6999999999999993</v>
      </c>
      <c r="O17" s="72">
        <v>5.8</v>
      </c>
    </row>
    <row r="18" spans="1:15" ht="13.8" x14ac:dyDescent="0.2">
      <c r="A18" s="88" t="s">
        <v>67</v>
      </c>
      <c r="B18" s="89" t="s">
        <v>68</v>
      </c>
      <c r="C18" s="73" t="s">
        <v>44</v>
      </c>
      <c r="D18" s="73">
        <v>2011</v>
      </c>
      <c r="E18" s="72" t="s">
        <v>276</v>
      </c>
      <c r="F18" s="72">
        <v>100</v>
      </c>
      <c r="G18" s="72">
        <v>100</v>
      </c>
      <c r="H18" s="72">
        <v>88.8</v>
      </c>
      <c r="I18" s="72">
        <v>41.8</v>
      </c>
      <c r="J18" s="72">
        <v>21.8</v>
      </c>
      <c r="K18" s="72" t="s">
        <v>149</v>
      </c>
      <c r="L18" s="72">
        <v>10.3</v>
      </c>
      <c r="M18" s="72" t="s">
        <v>149</v>
      </c>
      <c r="N18" s="72" t="s">
        <v>149</v>
      </c>
      <c r="O18" s="72">
        <v>3.6</v>
      </c>
    </row>
    <row r="19" spans="1:15" ht="13.8" x14ac:dyDescent="0.2">
      <c r="A19" s="88" t="s">
        <v>67</v>
      </c>
      <c r="B19" s="89" t="s">
        <v>68</v>
      </c>
      <c r="C19" s="73" t="s">
        <v>44</v>
      </c>
      <c r="D19" s="73">
        <v>2011</v>
      </c>
      <c r="E19" s="72" t="s">
        <v>45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3.8" x14ac:dyDescent="0.2">
      <c r="A20" s="88" t="s">
        <v>67</v>
      </c>
      <c r="B20" s="89" t="s">
        <v>68</v>
      </c>
      <c r="C20" s="73" t="s">
        <v>44</v>
      </c>
      <c r="D20" s="73">
        <v>2011</v>
      </c>
      <c r="E20" s="72" t="s">
        <v>107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4.4" thickBot="1" x14ac:dyDescent="0.25">
      <c r="A21" s="90" t="s">
        <v>67</v>
      </c>
      <c r="B21" s="91" t="s">
        <v>68</v>
      </c>
      <c r="C21" s="74" t="s">
        <v>44</v>
      </c>
      <c r="D21" s="74">
        <v>2011</v>
      </c>
      <c r="E21" s="75" t="s">
        <v>69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3.8" x14ac:dyDescent="0.3">
      <c r="F22" s="77"/>
      <c r="G22" s="77"/>
      <c r="H22" s="77"/>
      <c r="I22" s="77"/>
      <c r="J22" s="77"/>
      <c r="K22" s="77"/>
      <c r="L22" s="77"/>
      <c r="M22" s="77"/>
      <c r="N22" s="77"/>
      <c r="O22" s="7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topLeftCell="B1" activePane="topRight" state="frozen"/>
      <selection pane="topRight" activeCell="F26" sqref="F26"/>
    </sheetView>
  </sheetViews>
  <sheetFormatPr defaultColWidth="10.90625" defaultRowHeight="12.6" x14ac:dyDescent="0.2"/>
  <cols>
    <col min="1" max="1" width="15.453125" style="71" customWidth="1"/>
    <col min="2" max="2" width="10.7265625" style="71" customWidth="1"/>
    <col min="3" max="3" width="11.453125" style="71" customWidth="1"/>
    <col min="4" max="4" width="12.08984375" style="71" customWidth="1"/>
    <col min="5" max="5" width="13.453125" style="71" customWidth="1"/>
    <col min="6" max="8" width="10.90625" style="71"/>
    <col min="9" max="9" width="12.7265625" style="81" customWidth="1"/>
    <col min="10" max="10" width="13.6328125" style="71" customWidth="1"/>
    <col min="11" max="16384" width="10.90625" style="71"/>
  </cols>
  <sheetData>
    <row r="1" spans="1:10" ht="28.2" thickBot="1" x14ac:dyDescent="0.25">
      <c r="A1" s="79" t="s">
        <v>51</v>
      </c>
      <c r="B1" s="79" t="s">
        <v>46</v>
      </c>
      <c r="C1" s="79" t="s">
        <v>47</v>
      </c>
      <c r="D1" s="79" t="s">
        <v>48</v>
      </c>
      <c r="E1" s="79" t="s">
        <v>49</v>
      </c>
      <c r="F1" s="79" t="s">
        <v>50</v>
      </c>
      <c r="G1" s="79" t="s">
        <v>243</v>
      </c>
      <c r="H1" s="69" t="s">
        <v>342</v>
      </c>
      <c r="I1" s="69" t="s">
        <v>343</v>
      </c>
      <c r="J1" s="69" t="s">
        <v>344</v>
      </c>
    </row>
    <row r="2" spans="1:10" ht="13.8" x14ac:dyDescent="0.3">
      <c r="A2" s="72" t="s">
        <v>62</v>
      </c>
      <c r="B2" s="72" t="s">
        <v>42</v>
      </c>
      <c r="C2" s="72" t="s">
        <v>68</v>
      </c>
      <c r="D2" s="72" t="s">
        <v>45</v>
      </c>
      <c r="E2" s="72" t="s">
        <v>45</v>
      </c>
      <c r="F2" s="72" t="s">
        <v>84</v>
      </c>
      <c r="G2" s="47"/>
      <c r="H2" s="80">
        <v>20000</v>
      </c>
      <c r="I2" s="47">
        <v>5.3391456604003906</v>
      </c>
      <c r="J2" s="84">
        <f t="shared" ref="J2:J19" si="0">H2*(1-I2/25.4)</f>
        <v>15795.94829889733</v>
      </c>
    </row>
    <row r="3" spans="1:10" ht="13.8" x14ac:dyDescent="0.3">
      <c r="A3" s="72" t="s">
        <v>62</v>
      </c>
      <c r="B3" s="72" t="s">
        <v>42</v>
      </c>
      <c r="C3" s="72" t="s">
        <v>68</v>
      </c>
      <c r="D3" s="72" t="s">
        <v>55</v>
      </c>
      <c r="E3" s="72" t="s">
        <v>56</v>
      </c>
      <c r="F3" s="72" t="s">
        <v>84</v>
      </c>
      <c r="G3" s="47" t="s">
        <v>78</v>
      </c>
      <c r="H3" s="80">
        <v>20000</v>
      </c>
      <c r="I3" s="47">
        <v>12.998371124267578</v>
      </c>
      <c r="J3" s="84">
        <f t="shared" si="0"/>
        <v>9765.062106875921</v>
      </c>
    </row>
    <row r="4" spans="1:10" ht="13.8" x14ac:dyDescent="0.3">
      <c r="A4" s="72" t="s">
        <v>63</v>
      </c>
      <c r="B4" s="72" t="s">
        <v>41</v>
      </c>
      <c r="C4" s="72" t="s">
        <v>68</v>
      </c>
      <c r="D4" s="72" t="s">
        <v>45</v>
      </c>
      <c r="E4" s="72" t="s">
        <v>45</v>
      </c>
      <c r="F4" s="72">
        <v>1</v>
      </c>
      <c r="G4" s="47">
        <v>7.3</v>
      </c>
      <c r="H4" s="80">
        <v>8186</v>
      </c>
      <c r="I4" s="47">
        <v>13.249656295776401</v>
      </c>
      <c r="J4" s="84">
        <f t="shared" si="0"/>
        <v>3915.8548646761569</v>
      </c>
    </row>
    <row r="5" spans="1:10" ht="13.8" x14ac:dyDescent="0.3">
      <c r="A5" s="72" t="s">
        <v>63</v>
      </c>
      <c r="B5" s="72" t="s">
        <v>41</v>
      </c>
      <c r="C5" s="72" t="s">
        <v>68</v>
      </c>
      <c r="D5" s="72" t="s">
        <v>45</v>
      </c>
      <c r="E5" s="72" t="s">
        <v>45</v>
      </c>
      <c r="F5" s="72">
        <v>2</v>
      </c>
      <c r="G5" s="47">
        <v>7.3</v>
      </c>
      <c r="H5" s="80">
        <v>5822</v>
      </c>
      <c r="I5" s="47">
        <v>11.2003839492798</v>
      </c>
      <c r="J5" s="84">
        <f t="shared" si="0"/>
        <v>3254.7308916257084</v>
      </c>
    </row>
    <row r="6" spans="1:10" ht="13.8" x14ac:dyDescent="0.3">
      <c r="A6" s="72" t="s">
        <v>63</v>
      </c>
      <c r="B6" s="72" t="s">
        <v>41</v>
      </c>
      <c r="C6" s="72" t="s">
        <v>68</v>
      </c>
      <c r="D6" s="72" t="s">
        <v>45</v>
      </c>
      <c r="E6" s="72" t="s">
        <v>45</v>
      </c>
      <c r="F6" s="72" t="s">
        <v>84</v>
      </c>
      <c r="G6" s="47">
        <v>7.3</v>
      </c>
      <c r="H6" s="80">
        <f>AVERAGE(H4:H5)</f>
        <v>7004</v>
      </c>
      <c r="I6" s="47">
        <f>AVERAGE(I4:I5)</f>
        <v>12.2250201225281</v>
      </c>
      <c r="J6" s="84">
        <f t="shared" si="0"/>
        <v>3632.9747662131176</v>
      </c>
    </row>
    <row r="7" spans="1:10" ht="13.8" x14ac:dyDescent="0.3">
      <c r="A7" s="72" t="s">
        <v>63</v>
      </c>
      <c r="B7" s="72" t="s">
        <v>41</v>
      </c>
      <c r="C7" s="72" t="s">
        <v>68</v>
      </c>
      <c r="D7" s="72" t="s">
        <v>53</v>
      </c>
      <c r="E7" s="72" t="s">
        <v>54</v>
      </c>
      <c r="F7" s="72">
        <v>1</v>
      </c>
      <c r="G7" s="47">
        <v>8.5</v>
      </c>
      <c r="H7" s="80">
        <v>3122</v>
      </c>
      <c r="I7" s="47">
        <v>13.6855201721191</v>
      </c>
      <c r="J7" s="84">
        <f t="shared" si="0"/>
        <v>1439.8663788442586</v>
      </c>
    </row>
    <row r="8" spans="1:10" ht="13.8" x14ac:dyDescent="0.3">
      <c r="A8" s="72" t="s">
        <v>63</v>
      </c>
      <c r="B8" s="72" t="s">
        <v>41</v>
      </c>
      <c r="C8" s="72" t="s">
        <v>68</v>
      </c>
      <c r="D8" s="72" t="s">
        <v>53</v>
      </c>
      <c r="E8" s="72" t="s">
        <v>54</v>
      </c>
      <c r="F8" s="72">
        <v>2</v>
      </c>
      <c r="G8" s="47">
        <v>8.5</v>
      </c>
      <c r="H8" s="80">
        <v>3114</v>
      </c>
      <c r="I8" s="47">
        <v>13.8409679412842</v>
      </c>
      <c r="J8" s="84">
        <f t="shared" si="0"/>
        <v>1417.1191271984646</v>
      </c>
    </row>
    <row r="9" spans="1:10" ht="13.8" x14ac:dyDescent="0.3">
      <c r="A9" s="72" t="s">
        <v>63</v>
      </c>
      <c r="B9" s="72" t="s">
        <v>41</v>
      </c>
      <c r="C9" s="72" t="s">
        <v>68</v>
      </c>
      <c r="D9" s="72" t="s">
        <v>53</v>
      </c>
      <c r="E9" s="72" t="s">
        <v>54</v>
      </c>
      <c r="F9" s="72" t="s">
        <v>84</v>
      </c>
      <c r="G9" s="47">
        <v>8.5</v>
      </c>
      <c r="H9" s="80">
        <f>AVERAGE(H7:H8)</f>
        <v>3118</v>
      </c>
      <c r="I9" s="47">
        <f>AVERAGE(I7:I8)</f>
        <v>13.76324405670165</v>
      </c>
      <c r="J9" s="84">
        <f t="shared" si="0"/>
        <v>1428.4805130395375</v>
      </c>
    </row>
    <row r="10" spans="1:10" ht="13.8" x14ac:dyDescent="0.3">
      <c r="A10" s="72" t="s">
        <v>63</v>
      </c>
      <c r="B10" s="72" t="s">
        <v>41</v>
      </c>
      <c r="C10" s="72" t="s">
        <v>68</v>
      </c>
      <c r="D10" s="72" t="s">
        <v>55</v>
      </c>
      <c r="E10" s="72" t="s">
        <v>56</v>
      </c>
      <c r="F10" s="72">
        <v>1</v>
      </c>
      <c r="G10" s="47">
        <v>9</v>
      </c>
      <c r="H10" s="80">
        <v>8186</v>
      </c>
      <c r="I10" s="47">
        <v>13.6204956054688</v>
      </c>
      <c r="J10" s="84">
        <f t="shared" si="0"/>
        <v>3796.3394871508817</v>
      </c>
    </row>
    <row r="11" spans="1:10" ht="13.8" x14ac:dyDescent="0.3">
      <c r="A11" s="72" t="s">
        <v>63</v>
      </c>
      <c r="B11" s="72" t="s">
        <v>41</v>
      </c>
      <c r="C11" s="72" t="s">
        <v>68</v>
      </c>
      <c r="D11" s="72" t="s">
        <v>55</v>
      </c>
      <c r="E11" s="72" t="s">
        <v>56</v>
      </c>
      <c r="F11" s="72">
        <v>2</v>
      </c>
      <c r="G11" s="47">
        <v>9</v>
      </c>
      <c r="H11" s="80">
        <v>4934</v>
      </c>
      <c r="I11" s="47">
        <v>14.2534639358521</v>
      </c>
      <c r="J11" s="84">
        <f t="shared" si="0"/>
        <v>2165.2365724608553</v>
      </c>
    </row>
    <row r="12" spans="1:10" ht="13.8" x14ac:dyDescent="0.3">
      <c r="A12" s="72" t="s">
        <v>63</v>
      </c>
      <c r="B12" s="72" t="s">
        <v>41</v>
      </c>
      <c r="C12" s="72" t="s">
        <v>68</v>
      </c>
      <c r="D12" s="72" t="s">
        <v>55</v>
      </c>
      <c r="E12" s="72" t="s">
        <v>56</v>
      </c>
      <c r="F12" s="72" t="s">
        <v>84</v>
      </c>
      <c r="G12" s="47">
        <v>9</v>
      </c>
      <c r="H12" s="80">
        <f>AVERAGE(H10:H11)</f>
        <v>6560</v>
      </c>
      <c r="I12" s="47">
        <f>AVERAGE(I10:I11)</f>
        <v>13.93697977066045</v>
      </c>
      <c r="J12" s="84">
        <f t="shared" si="0"/>
        <v>2960.5280592310019</v>
      </c>
    </row>
    <row r="13" spans="1:10" ht="13.8" x14ac:dyDescent="0.3">
      <c r="A13" s="72" t="s">
        <v>66</v>
      </c>
      <c r="B13" s="72" t="s">
        <v>43</v>
      </c>
      <c r="C13" s="72" t="s">
        <v>68</v>
      </c>
      <c r="D13" s="72" t="s">
        <v>45</v>
      </c>
      <c r="E13" s="72" t="s">
        <v>45</v>
      </c>
      <c r="F13" s="72" t="s">
        <v>84</v>
      </c>
      <c r="G13" s="47">
        <v>5.7</v>
      </c>
      <c r="H13" s="80">
        <v>20000</v>
      </c>
      <c r="I13" s="47">
        <v>3.4</v>
      </c>
      <c r="J13" s="84">
        <f t="shared" si="0"/>
        <v>17322.834645669293</v>
      </c>
    </row>
    <row r="14" spans="1:10" ht="13.8" x14ac:dyDescent="0.3">
      <c r="A14" s="72" t="s">
        <v>66</v>
      </c>
      <c r="B14" s="72" t="s">
        <v>43</v>
      </c>
      <c r="C14" s="72" t="s">
        <v>68</v>
      </c>
      <c r="D14" s="72" t="s">
        <v>53</v>
      </c>
      <c r="E14" s="72" t="s">
        <v>54</v>
      </c>
      <c r="F14" s="72" t="s">
        <v>84</v>
      </c>
      <c r="G14" s="47">
        <v>5.9</v>
      </c>
      <c r="H14" s="80">
        <v>20000</v>
      </c>
      <c r="I14" s="47">
        <v>2.7</v>
      </c>
      <c r="J14" s="84">
        <f t="shared" si="0"/>
        <v>17874.015748031496</v>
      </c>
    </row>
    <row r="15" spans="1:10" ht="13.8" x14ac:dyDescent="0.3">
      <c r="A15" s="72" t="s">
        <v>66</v>
      </c>
      <c r="B15" s="72" t="s">
        <v>43</v>
      </c>
      <c r="C15" s="72" t="s">
        <v>68</v>
      </c>
      <c r="D15" s="72" t="s">
        <v>55</v>
      </c>
      <c r="E15" s="72" t="s">
        <v>56</v>
      </c>
      <c r="F15" s="72" t="s">
        <v>84</v>
      </c>
      <c r="G15" s="47">
        <v>6</v>
      </c>
      <c r="H15" s="80">
        <v>20000</v>
      </c>
      <c r="I15" s="47">
        <v>4.4000000000000004</v>
      </c>
      <c r="J15" s="84">
        <f t="shared" si="0"/>
        <v>16535.43307086614</v>
      </c>
    </row>
    <row r="16" spans="1:10" ht="13.8" x14ac:dyDescent="0.3">
      <c r="A16" s="72" t="s">
        <v>66</v>
      </c>
      <c r="B16" s="72" t="s">
        <v>43</v>
      </c>
      <c r="C16" s="72" t="s">
        <v>68</v>
      </c>
      <c r="D16" s="72" t="s">
        <v>57</v>
      </c>
      <c r="E16" s="72" t="s">
        <v>69</v>
      </c>
      <c r="F16" s="72" t="s">
        <v>84</v>
      </c>
      <c r="G16" s="47">
        <v>6</v>
      </c>
      <c r="H16" s="80">
        <v>20000</v>
      </c>
      <c r="I16" s="47">
        <v>3.5</v>
      </c>
      <c r="J16" s="84">
        <f t="shared" si="0"/>
        <v>17244.094488188977</v>
      </c>
    </row>
    <row r="17" spans="1:10" ht="13.8" x14ac:dyDescent="0.3">
      <c r="A17" s="72" t="s">
        <v>65</v>
      </c>
      <c r="B17" s="72" t="s">
        <v>42</v>
      </c>
      <c r="C17" s="72" t="s">
        <v>68</v>
      </c>
      <c r="D17" s="72" t="s">
        <v>45</v>
      </c>
      <c r="E17" s="72" t="s">
        <v>45</v>
      </c>
      <c r="F17" s="72" t="s">
        <v>84</v>
      </c>
      <c r="G17" s="47">
        <v>7</v>
      </c>
      <c r="H17" s="80">
        <v>20000</v>
      </c>
      <c r="I17" s="47">
        <v>4</v>
      </c>
      <c r="J17" s="84">
        <f t="shared" si="0"/>
        <v>16850.393700787401</v>
      </c>
    </row>
    <row r="18" spans="1:10" ht="13.8" x14ac:dyDescent="0.3">
      <c r="A18" s="72" t="s">
        <v>65</v>
      </c>
      <c r="B18" s="72" t="s">
        <v>42</v>
      </c>
      <c r="C18" s="72" t="s">
        <v>68</v>
      </c>
      <c r="D18" s="72" t="s">
        <v>53</v>
      </c>
      <c r="E18" s="72" t="s">
        <v>54</v>
      </c>
      <c r="F18" s="72" t="s">
        <v>84</v>
      </c>
      <c r="G18" s="47">
        <v>7</v>
      </c>
      <c r="H18" s="80">
        <v>20000</v>
      </c>
      <c r="I18" s="47">
        <v>3.1</v>
      </c>
      <c r="J18" s="84">
        <f t="shared" si="0"/>
        <v>17559.055118110235</v>
      </c>
    </row>
    <row r="19" spans="1:10" ht="14.4" thickBot="1" x14ac:dyDescent="0.35">
      <c r="A19" s="75" t="s">
        <v>65</v>
      </c>
      <c r="B19" s="75" t="s">
        <v>42</v>
      </c>
      <c r="C19" s="75" t="s">
        <v>68</v>
      </c>
      <c r="D19" s="75" t="s">
        <v>55</v>
      </c>
      <c r="E19" s="75" t="s">
        <v>56</v>
      </c>
      <c r="F19" s="75" t="s">
        <v>84</v>
      </c>
      <c r="G19" s="82">
        <v>7</v>
      </c>
      <c r="H19" s="83">
        <v>20000</v>
      </c>
      <c r="I19" s="82">
        <v>3.8</v>
      </c>
      <c r="J19" s="85">
        <f t="shared" si="0"/>
        <v>17007.874015748032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pane xSplit="1" topLeftCell="B1" activePane="topRight" state="frozen"/>
      <selection pane="topRight" activeCell="G17" sqref="G17"/>
    </sheetView>
  </sheetViews>
  <sheetFormatPr defaultColWidth="10.90625" defaultRowHeight="12.6" x14ac:dyDescent="0.2"/>
  <cols>
    <col min="1" max="1" width="15.453125" style="71" customWidth="1"/>
    <col min="2" max="2" width="10.7265625" style="71" customWidth="1"/>
    <col min="3" max="3" width="11.453125" style="71" customWidth="1"/>
    <col min="4" max="4" width="12.08984375" style="71" customWidth="1"/>
    <col min="5" max="5" width="13.453125" style="71" customWidth="1"/>
    <col min="6" max="8" width="10.90625" style="71"/>
    <col min="9" max="9" width="12.7265625" style="81" customWidth="1"/>
    <col min="10" max="10" width="13.6328125" style="71" customWidth="1"/>
    <col min="11" max="16384" width="10.90625" style="71"/>
  </cols>
  <sheetData>
    <row r="1" spans="1:10" ht="28.2" thickBot="1" x14ac:dyDescent="0.25">
      <c r="A1" s="79" t="s">
        <v>51</v>
      </c>
      <c r="B1" s="79" t="s">
        <v>46</v>
      </c>
      <c r="C1" s="79" t="s">
        <v>47</v>
      </c>
      <c r="D1" s="79" t="s">
        <v>48</v>
      </c>
      <c r="E1" s="79" t="s">
        <v>49</v>
      </c>
      <c r="F1" s="79" t="s">
        <v>50</v>
      </c>
      <c r="G1" s="79" t="s">
        <v>243</v>
      </c>
      <c r="H1" s="69" t="s">
        <v>342</v>
      </c>
      <c r="I1" s="69" t="s">
        <v>343</v>
      </c>
      <c r="J1" s="69" t="s">
        <v>344</v>
      </c>
    </row>
    <row r="2" spans="1:10" ht="13.8" x14ac:dyDescent="0.3">
      <c r="A2" s="72" t="s">
        <v>62</v>
      </c>
      <c r="B2" s="72" t="s">
        <v>42</v>
      </c>
      <c r="C2" s="72" t="s">
        <v>68</v>
      </c>
      <c r="D2" s="72" t="s">
        <v>45</v>
      </c>
      <c r="E2" s="72" t="s">
        <v>45</v>
      </c>
      <c r="F2" s="72">
        <v>1</v>
      </c>
      <c r="G2" s="47">
        <v>6.1</v>
      </c>
      <c r="H2" s="80">
        <v>20000</v>
      </c>
      <c r="I2" s="47">
        <v>3.7169160842895508</v>
      </c>
      <c r="J2" s="84">
        <f t="shared" ref="J2:J45" si="0">H2*(1-I2/25.4)</f>
        <v>17073.294421819253</v>
      </c>
    </row>
    <row r="3" spans="1:10" ht="13.8" x14ac:dyDescent="0.3">
      <c r="A3" s="72" t="s">
        <v>62</v>
      </c>
      <c r="B3" s="72" t="s">
        <v>42</v>
      </c>
      <c r="C3" s="72" t="s">
        <v>68</v>
      </c>
      <c r="D3" s="72" t="s">
        <v>45</v>
      </c>
      <c r="E3" s="72" t="s">
        <v>45</v>
      </c>
      <c r="F3" s="72">
        <v>2</v>
      </c>
      <c r="G3" s="47">
        <v>6.9</v>
      </c>
      <c r="H3" s="80">
        <v>20000</v>
      </c>
      <c r="I3" s="47">
        <v>3.8520537376403809</v>
      </c>
      <c r="J3" s="84">
        <f t="shared" si="0"/>
        <v>16966.886820755604</v>
      </c>
    </row>
    <row r="4" spans="1:10" ht="13.8" x14ac:dyDescent="0.3">
      <c r="A4" s="72" t="s">
        <v>62</v>
      </c>
      <c r="B4" s="72" t="s">
        <v>42</v>
      </c>
      <c r="C4" s="72" t="s">
        <v>68</v>
      </c>
      <c r="D4" s="72" t="s">
        <v>45</v>
      </c>
      <c r="E4" s="72" t="s">
        <v>45</v>
      </c>
      <c r="F4" s="72" t="s">
        <v>84</v>
      </c>
      <c r="G4" s="47">
        <f>AVERAGE(G2:G3)</f>
        <v>6.5</v>
      </c>
      <c r="H4" s="80">
        <f>AVERAGE(H2:H3)</f>
        <v>20000</v>
      </c>
      <c r="I4" s="47">
        <f>AVERAGE(I2:I3)</f>
        <v>3.7844849109649656</v>
      </c>
      <c r="J4" s="84">
        <f t="shared" si="0"/>
        <v>17020.090621287429</v>
      </c>
    </row>
    <row r="5" spans="1:10" ht="13.8" x14ac:dyDescent="0.3">
      <c r="A5" s="72" t="s">
        <v>62</v>
      </c>
      <c r="B5" s="72" t="s">
        <v>42</v>
      </c>
      <c r="C5" s="72" t="s">
        <v>68</v>
      </c>
      <c r="D5" s="72" t="s">
        <v>55</v>
      </c>
      <c r="E5" s="72" t="s">
        <v>56</v>
      </c>
      <c r="F5" s="72">
        <v>1</v>
      </c>
      <c r="G5" s="47">
        <v>7.8</v>
      </c>
      <c r="H5" s="80">
        <v>20000</v>
      </c>
      <c r="I5" s="47">
        <v>3.89316349029541</v>
      </c>
      <c r="J5" s="84">
        <f t="shared" si="0"/>
        <v>16934.516936775268</v>
      </c>
    </row>
    <row r="6" spans="1:10" ht="13.8" x14ac:dyDescent="0.3">
      <c r="A6" s="72" t="s">
        <v>62</v>
      </c>
      <c r="B6" s="72" t="s">
        <v>42</v>
      </c>
      <c r="C6" s="72" t="s">
        <v>68</v>
      </c>
      <c r="D6" s="72" t="s">
        <v>55</v>
      </c>
      <c r="E6" s="72" t="s">
        <v>56</v>
      </c>
      <c r="F6" s="72">
        <v>2</v>
      </c>
      <c r="G6" s="47">
        <v>8</v>
      </c>
      <c r="H6" s="80">
        <v>20000</v>
      </c>
      <c r="I6" s="47">
        <v>2.8661188602447512</v>
      </c>
      <c r="J6" s="84">
        <f t="shared" si="0"/>
        <v>17743.213495870274</v>
      </c>
    </row>
    <row r="7" spans="1:10" ht="13.8" x14ac:dyDescent="0.3">
      <c r="A7" s="72" t="s">
        <v>62</v>
      </c>
      <c r="B7" s="72" t="s">
        <v>42</v>
      </c>
      <c r="C7" s="72" t="s">
        <v>68</v>
      </c>
      <c r="D7" s="72" t="s">
        <v>55</v>
      </c>
      <c r="E7" s="72" t="s">
        <v>56</v>
      </c>
      <c r="F7" s="72" t="s">
        <v>84</v>
      </c>
      <c r="G7" s="47">
        <f>AVERAGE(G5:G6)</f>
        <v>7.9</v>
      </c>
      <c r="H7" s="80">
        <f>AVERAGE(H5:H6)</f>
        <v>20000</v>
      </c>
      <c r="I7" s="47">
        <f>AVERAGE(I5:I6)</f>
        <v>3.3796411752700806</v>
      </c>
      <c r="J7" s="84">
        <f t="shared" si="0"/>
        <v>17338.865216322771</v>
      </c>
    </row>
    <row r="8" spans="1:10" ht="13.8" x14ac:dyDescent="0.3">
      <c r="A8" s="72" t="s">
        <v>63</v>
      </c>
      <c r="B8" s="72" t="s">
        <v>41</v>
      </c>
      <c r="C8" s="72" t="s">
        <v>68</v>
      </c>
      <c r="D8" s="72" t="s">
        <v>45</v>
      </c>
      <c r="E8" s="72" t="s">
        <v>45</v>
      </c>
      <c r="F8" s="72">
        <v>1</v>
      </c>
      <c r="G8" s="47">
        <v>5.7</v>
      </c>
      <c r="H8" s="80">
        <v>14746</v>
      </c>
      <c r="I8" s="47">
        <v>21.311778640747072</v>
      </c>
      <c r="J8" s="84">
        <f t="shared" si="0"/>
        <v>2373.421738722192</v>
      </c>
    </row>
    <row r="9" spans="1:10" ht="13.8" x14ac:dyDescent="0.3">
      <c r="A9" s="72" t="s">
        <v>63</v>
      </c>
      <c r="B9" s="72" t="s">
        <v>41</v>
      </c>
      <c r="C9" s="72" t="s">
        <v>68</v>
      </c>
      <c r="D9" s="72" t="s">
        <v>45</v>
      </c>
      <c r="E9" s="72" t="s">
        <v>45</v>
      </c>
      <c r="F9" s="72">
        <v>2</v>
      </c>
      <c r="G9" s="47">
        <v>6.2</v>
      </c>
      <c r="H9" s="80">
        <v>19950</v>
      </c>
      <c r="I9" s="47">
        <v>10.355049896240235</v>
      </c>
      <c r="J9" s="84">
        <f t="shared" si="0"/>
        <v>11816.80136102391</v>
      </c>
    </row>
    <row r="10" spans="1:10" ht="13.8" x14ac:dyDescent="0.3">
      <c r="A10" s="72" t="s">
        <v>63</v>
      </c>
      <c r="B10" s="72" t="s">
        <v>41</v>
      </c>
      <c r="C10" s="72" t="s">
        <v>68</v>
      </c>
      <c r="D10" s="72" t="s">
        <v>45</v>
      </c>
      <c r="E10" s="72" t="s">
        <v>45</v>
      </c>
      <c r="F10" s="72" t="s">
        <v>84</v>
      </c>
      <c r="G10" s="47">
        <f>AVERAGE(G8:G9)</f>
        <v>5.95</v>
      </c>
      <c r="H10" s="80">
        <f>AVERAGE(H8:H9)</f>
        <v>17348</v>
      </c>
      <c r="I10" s="47">
        <f>AVERAGE(I8:I9)</f>
        <v>15.833414268493653</v>
      </c>
      <c r="J10" s="84">
        <f t="shared" si="0"/>
        <v>6533.9027271721297</v>
      </c>
    </row>
    <row r="11" spans="1:10" ht="13.8" x14ac:dyDescent="0.3">
      <c r="A11" s="72" t="s">
        <v>63</v>
      </c>
      <c r="B11" s="72" t="s">
        <v>41</v>
      </c>
      <c r="C11" s="72" t="s">
        <v>68</v>
      </c>
      <c r="D11" s="72" t="s">
        <v>53</v>
      </c>
      <c r="E11" s="72" t="s">
        <v>54</v>
      </c>
      <c r="F11" s="72">
        <v>1</v>
      </c>
      <c r="G11" s="47">
        <v>7.6</v>
      </c>
      <c r="H11" s="80">
        <v>9000</v>
      </c>
      <c r="I11" s="47">
        <v>16.865394210815431</v>
      </c>
      <c r="J11" s="84">
        <f t="shared" si="0"/>
        <v>3024.0729174276025</v>
      </c>
    </row>
    <row r="12" spans="1:10" ht="13.8" x14ac:dyDescent="0.3">
      <c r="A12" s="72" t="s">
        <v>63</v>
      </c>
      <c r="B12" s="72" t="s">
        <v>41</v>
      </c>
      <c r="C12" s="72" t="s">
        <v>68</v>
      </c>
      <c r="D12" s="72" t="s">
        <v>53</v>
      </c>
      <c r="E12" s="72" t="s">
        <v>54</v>
      </c>
      <c r="F12" s="72">
        <v>2</v>
      </c>
      <c r="G12" s="47">
        <v>6.9</v>
      </c>
      <c r="H12" s="80">
        <v>11110</v>
      </c>
      <c r="I12" s="47">
        <v>21.253010559082032</v>
      </c>
      <c r="J12" s="84">
        <f t="shared" si="0"/>
        <v>1813.8997121495518</v>
      </c>
    </row>
    <row r="13" spans="1:10" ht="13.8" x14ac:dyDescent="0.3">
      <c r="A13" s="72" t="s">
        <v>63</v>
      </c>
      <c r="B13" s="72" t="s">
        <v>41</v>
      </c>
      <c r="C13" s="72" t="s">
        <v>68</v>
      </c>
      <c r="D13" s="72" t="s">
        <v>53</v>
      </c>
      <c r="E13" s="72" t="s">
        <v>54</v>
      </c>
      <c r="F13" s="72" t="s">
        <v>84</v>
      </c>
      <c r="G13" s="47">
        <f>AVERAGE(G11:G12)</f>
        <v>7.25</v>
      </c>
      <c r="H13" s="80">
        <f>AVERAGE(H11:H12)</f>
        <v>10055</v>
      </c>
      <c r="I13" s="47">
        <f>AVERAGE(I11:I12)</f>
        <v>19.059202384948733</v>
      </c>
      <c r="J13" s="84">
        <f t="shared" si="0"/>
        <v>2510.1070873756094</v>
      </c>
    </row>
    <row r="14" spans="1:10" ht="13.8" x14ac:dyDescent="0.3">
      <c r="A14" s="72" t="s">
        <v>63</v>
      </c>
      <c r="B14" s="72" t="s">
        <v>41</v>
      </c>
      <c r="C14" s="72" t="s">
        <v>68</v>
      </c>
      <c r="D14" s="72" t="s">
        <v>55</v>
      </c>
      <c r="E14" s="72" t="s">
        <v>56</v>
      </c>
      <c r="F14" s="72">
        <v>1</v>
      </c>
      <c r="G14" s="47">
        <v>6.1</v>
      </c>
      <c r="H14" s="80">
        <v>18252</v>
      </c>
      <c r="I14" s="47">
        <v>19.235974121093751</v>
      </c>
      <c r="J14" s="84">
        <f t="shared" si="0"/>
        <v>4429.3622181809778</v>
      </c>
    </row>
    <row r="15" spans="1:10" ht="13.8" x14ac:dyDescent="0.3">
      <c r="A15" s="72" t="s">
        <v>63</v>
      </c>
      <c r="B15" s="72" t="s">
        <v>41</v>
      </c>
      <c r="C15" s="72" t="s">
        <v>68</v>
      </c>
      <c r="D15" s="72" t="s">
        <v>55</v>
      </c>
      <c r="E15" s="72" t="s">
        <v>56</v>
      </c>
      <c r="F15" s="72">
        <v>2</v>
      </c>
      <c r="G15" s="47">
        <v>7</v>
      </c>
      <c r="H15" s="80">
        <v>12750</v>
      </c>
      <c r="I15" s="47">
        <v>19.922196769714354</v>
      </c>
      <c r="J15" s="84">
        <f t="shared" si="0"/>
        <v>2749.6846923677945</v>
      </c>
    </row>
    <row r="16" spans="1:10" ht="13.8" x14ac:dyDescent="0.3">
      <c r="A16" s="72" t="s">
        <v>63</v>
      </c>
      <c r="B16" s="72" t="s">
        <v>41</v>
      </c>
      <c r="C16" s="72" t="s">
        <v>68</v>
      </c>
      <c r="D16" s="72" t="s">
        <v>55</v>
      </c>
      <c r="E16" s="72" t="s">
        <v>56</v>
      </c>
      <c r="F16" s="72" t="s">
        <v>84</v>
      </c>
      <c r="G16" s="47">
        <f>AVERAGE(G14:G15)</f>
        <v>6.55</v>
      </c>
      <c r="H16" s="80">
        <f>AVERAGE(H14:H15)</f>
        <v>15501</v>
      </c>
      <c r="I16" s="47">
        <f>AVERAGE(I14:I15)</f>
        <v>19.579085445404054</v>
      </c>
      <c r="J16" s="84">
        <f t="shared" si="0"/>
        <v>3552.3620673540058</v>
      </c>
    </row>
    <row r="17" spans="1:10" ht="13.8" x14ac:dyDescent="0.3">
      <c r="A17" s="72" t="s">
        <v>66</v>
      </c>
      <c r="B17" s="72" t="s">
        <v>43</v>
      </c>
      <c r="C17" s="72" t="s">
        <v>68</v>
      </c>
      <c r="D17" s="72" t="s">
        <v>45</v>
      </c>
      <c r="E17" s="72" t="s">
        <v>45</v>
      </c>
      <c r="F17" s="72">
        <v>1</v>
      </c>
      <c r="G17" s="47"/>
      <c r="H17" s="80">
        <v>20000</v>
      </c>
      <c r="I17" s="47">
        <v>17.306543540954589</v>
      </c>
      <c r="J17" s="84">
        <f t="shared" si="0"/>
        <v>6372.8003614530789</v>
      </c>
    </row>
    <row r="18" spans="1:10" ht="13.8" x14ac:dyDescent="0.3">
      <c r="A18" s="72" t="s">
        <v>66</v>
      </c>
      <c r="B18" s="72" t="s">
        <v>43</v>
      </c>
      <c r="C18" s="72" t="s">
        <v>68</v>
      </c>
      <c r="D18" s="72" t="s">
        <v>45</v>
      </c>
      <c r="E18" s="72" t="s">
        <v>45</v>
      </c>
      <c r="F18" s="72">
        <v>2</v>
      </c>
      <c r="G18" s="47"/>
      <c r="H18" s="80">
        <v>20000</v>
      </c>
      <c r="I18" s="47">
        <v>9.9943922042846687</v>
      </c>
      <c r="J18" s="84">
        <f t="shared" si="0"/>
        <v>12130.399839145932</v>
      </c>
    </row>
    <row r="19" spans="1:10" ht="13.8" x14ac:dyDescent="0.3">
      <c r="A19" s="72" t="s">
        <v>66</v>
      </c>
      <c r="B19" s="72" t="s">
        <v>43</v>
      </c>
      <c r="C19" s="72" t="s">
        <v>68</v>
      </c>
      <c r="D19" s="72" t="s">
        <v>45</v>
      </c>
      <c r="E19" s="72" t="s">
        <v>45</v>
      </c>
      <c r="F19" s="72">
        <v>3</v>
      </c>
      <c r="G19" s="47"/>
      <c r="H19" s="80">
        <v>20000</v>
      </c>
      <c r="I19" s="47">
        <v>5.7370081901550289</v>
      </c>
      <c r="J19" s="84">
        <f t="shared" si="0"/>
        <v>15482.670716413362</v>
      </c>
    </row>
    <row r="20" spans="1:10" ht="13.8" x14ac:dyDescent="0.3">
      <c r="A20" s="72" t="s">
        <v>66</v>
      </c>
      <c r="B20" s="72" t="s">
        <v>43</v>
      </c>
      <c r="C20" s="72" t="s">
        <v>68</v>
      </c>
      <c r="D20" s="72" t="s">
        <v>45</v>
      </c>
      <c r="E20" s="72" t="s">
        <v>45</v>
      </c>
      <c r="F20" s="72">
        <v>4</v>
      </c>
      <c r="G20" s="47"/>
      <c r="H20" s="80">
        <v>20000</v>
      </c>
      <c r="I20" s="47">
        <v>3.3843801021575928</v>
      </c>
      <c r="J20" s="84">
        <f t="shared" si="0"/>
        <v>17335.133777828665</v>
      </c>
    </row>
    <row r="21" spans="1:10" ht="13.8" x14ac:dyDescent="0.3">
      <c r="A21" s="72" t="s">
        <v>66</v>
      </c>
      <c r="B21" s="72" t="s">
        <v>43</v>
      </c>
      <c r="C21" s="72" t="s">
        <v>68</v>
      </c>
      <c r="D21" s="72" t="s">
        <v>45</v>
      </c>
      <c r="E21" s="72" t="s">
        <v>45</v>
      </c>
      <c r="F21" s="72" t="s">
        <v>84</v>
      </c>
      <c r="G21" s="47">
        <v>2.5</v>
      </c>
      <c r="H21" s="80">
        <f t="shared" ref="H21:I21" si="1">AVERAGE(H17:H20)</f>
        <v>20000</v>
      </c>
      <c r="I21" s="47">
        <f t="shared" si="1"/>
        <v>9.1055810093879703</v>
      </c>
      <c r="J21" s="84">
        <f t="shared" si="0"/>
        <v>12830.25117371026</v>
      </c>
    </row>
    <row r="22" spans="1:10" ht="13.8" x14ac:dyDescent="0.3">
      <c r="A22" s="72" t="s">
        <v>66</v>
      </c>
      <c r="B22" s="72" t="s">
        <v>43</v>
      </c>
      <c r="C22" s="72" t="s">
        <v>68</v>
      </c>
      <c r="D22" s="72" t="s">
        <v>53</v>
      </c>
      <c r="E22" s="72" t="s">
        <v>54</v>
      </c>
      <c r="F22" s="72">
        <v>1</v>
      </c>
      <c r="G22" s="47"/>
      <c r="H22" s="80">
        <v>20000</v>
      </c>
      <c r="I22" s="47">
        <v>4.815839862823486</v>
      </c>
      <c r="J22" s="84">
        <f t="shared" si="0"/>
        <v>16208.000108013002</v>
      </c>
    </row>
    <row r="23" spans="1:10" ht="13.8" x14ac:dyDescent="0.3">
      <c r="A23" s="72" t="s">
        <v>66</v>
      </c>
      <c r="B23" s="72" t="s">
        <v>43</v>
      </c>
      <c r="C23" s="72" t="s">
        <v>68</v>
      </c>
      <c r="D23" s="72" t="s">
        <v>53</v>
      </c>
      <c r="E23" s="72" t="s">
        <v>54</v>
      </c>
      <c r="F23" s="72">
        <v>2</v>
      </c>
      <c r="G23" s="47"/>
      <c r="H23" s="80">
        <v>20000</v>
      </c>
      <c r="I23" s="47">
        <v>5.3817519664764406</v>
      </c>
      <c r="J23" s="84">
        <f t="shared" si="0"/>
        <v>15762.400026396504</v>
      </c>
    </row>
    <row r="24" spans="1:10" ht="13.8" x14ac:dyDescent="0.3">
      <c r="A24" s="72" t="s">
        <v>66</v>
      </c>
      <c r="B24" s="72" t="s">
        <v>43</v>
      </c>
      <c r="C24" s="72" t="s">
        <v>68</v>
      </c>
      <c r="D24" s="72" t="s">
        <v>53</v>
      </c>
      <c r="E24" s="72" t="s">
        <v>54</v>
      </c>
      <c r="F24" s="72">
        <v>3</v>
      </c>
      <c r="G24" s="47"/>
      <c r="H24" s="80">
        <v>20000</v>
      </c>
      <c r="I24" s="47">
        <v>3.4382415771484376</v>
      </c>
      <c r="J24" s="84">
        <f t="shared" si="0"/>
        <v>17292.723167599655</v>
      </c>
    </row>
    <row r="25" spans="1:10" ht="13.8" x14ac:dyDescent="0.3">
      <c r="A25" s="72" t="s">
        <v>66</v>
      </c>
      <c r="B25" s="72" t="s">
        <v>43</v>
      </c>
      <c r="C25" s="72" t="s">
        <v>68</v>
      </c>
      <c r="D25" s="72" t="s">
        <v>53</v>
      </c>
      <c r="E25" s="72" t="s">
        <v>54</v>
      </c>
      <c r="F25" s="72">
        <v>4</v>
      </c>
      <c r="G25" s="47"/>
      <c r="H25" s="80">
        <v>20000</v>
      </c>
      <c r="I25" s="47">
        <v>3.2888522148132324</v>
      </c>
      <c r="J25" s="84">
        <f t="shared" si="0"/>
        <v>17410.352586761233</v>
      </c>
    </row>
    <row r="26" spans="1:10" ht="13.8" x14ac:dyDescent="0.3">
      <c r="A26" s="72" t="s">
        <v>66</v>
      </c>
      <c r="B26" s="72" t="s">
        <v>43</v>
      </c>
      <c r="C26" s="72" t="s">
        <v>68</v>
      </c>
      <c r="D26" s="72" t="s">
        <v>53</v>
      </c>
      <c r="E26" s="72" t="s">
        <v>54</v>
      </c>
      <c r="F26" s="72" t="s">
        <v>84</v>
      </c>
      <c r="G26" s="47">
        <v>3.1</v>
      </c>
      <c r="H26" s="80">
        <f t="shared" ref="H26:I26" si="2">AVERAGE(H22:H25)</f>
        <v>20000</v>
      </c>
      <c r="I26" s="47">
        <f t="shared" si="2"/>
        <v>4.2311714053153988</v>
      </c>
      <c r="J26" s="84">
        <f t="shared" si="0"/>
        <v>16668.368972192598</v>
      </c>
    </row>
    <row r="27" spans="1:10" ht="13.8" x14ac:dyDescent="0.3">
      <c r="A27" s="72" t="s">
        <v>66</v>
      </c>
      <c r="B27" s="72" t="s">
        <v>43</v>
      </c>
      <c r="C27" s="72" t="s">
        <v>68</v>
      </c>
      <c r="D27" s="72" t="s">
        <v>55</v>
      </c>
      <c r="E27" s="72" t="s">
        <v>56</v>
      </c>
      <c r="F27" s="72">
        <v>1</v>
      </c>
      <c r="G27" s="47"/>
      <c r="H27" s="80">
        <v>20000</v>
      </c>
      <c r="I27" s="47">
        <v>6.6883277893066406</v>
      </c>
      <c r="J27" s="84">
        <f t="shared" si="0"/>
        <v>14733.600165900283</v>
      </c>
    </row>
    <row r="28" spans="1:10" ht="13.8" x14ac:dyDescent="0.3">
      <c r="A28" s="72" t="s">
        <v>66</v>
      </c>
      <c r="B28" s="72" t="s">
        <v>43</v>
      </c>
      <c r="C28" s="72" t="s">
        <v>68</v>
      </c>
      <c r="D28" s="72" t="s">
        <v>55</v>
      </c>
      <c r="E28" s="72" t="s">
        <v>56</v>
      </c>
      <c r="F28" s="72">
        <v>2</v>
      </c>
      <c r="G28" s="47"/>
      <c r="H28" s="80">
        <v>20000</v>
      </c>
      <c r="I28" s="47">
        <v>5.7566557884216305</v>
      </c>
      <c r="J28" s="84">
        <f t="shared" si="0"/>
        <v>15467.200166597142</v>
      </c>
    </row>
    <row r="29" spans="1:10" ht="13.8" x14ac:dyDescent="0.3">
      <c r="A29" s="72" t="s">
        <v>66</v>
      </c>
      <c r="B29" s="72" t="s">
        <v>43</v>
      </c>
      <c r="C29" s="72" t="s">
        <v>68</v>
      </c>
      <c r="D29" s="72" t="s">
        <v>55</v>
      </c>
      <c r="E29" s="72" t="s">
        <v>56</v>
      </c>
      <c r="F29" s="72">
        <v>3</v>
      </c>
      <c r="G29" s="47"/>
      <c r="H29" s="80">
        <v>20000</v>
      </c>
      <c r="I29" s="47">
        <v>2.737026262283325</v>
      </c>
      <c r="J29" s="84">
        <f t="shared" si="0"/>
        <v>17844.861210800533</v>
      </c>
    </row>
    <row r="30" spans="1:10" ht="13.8" x14ac:dyDescent="0.3">
      <c r="A30" s="72" t="s">
        <v>66</v>
      </c>
      <c r="B30" s="72" t="s">
        <v>43</v>
      </c>
      <c r="C30" s="72" t="s">
        <v>68</v>
      </c>
      <c r="D30" s="72" t="s">
        <v>55</v>
      </c>
      <c r="E30" s="72" t="s">
        <v>56</v>
      </c>
      <c r="F30" s="72">
        <v>4</v>
      </c>
      <c r="G30" s="47"/>
      <c r="H30" s="80">
        <v>20000</v>
      </c>
      <c r="I30" s="47">
        <v>2.2421105861663819</v>
      </c>
      <c r="J30" s="84">
        <f t="shared" si="0"/>
        <v>18234.558593569778</v>
      </c>
    </row>
    <row r="31" spans="1:10" ht="13.8" x14ac:dyDescent="0.3">
      <c r="A31" s="72" t="s">
        <v>66</v>
      </c>
      <c r="B31" s="72" t="s">
        <v>43</v>
      </c>
      <c r="C31" s="72" t="s">
        <v>68</v>
      </c>
      <c r="D31" s="72" t="s">
        <v>55</v>
      </c>
      <c r="E31" s="72" t="s">
        <v>56</v>
      </c>
      <c r="F31" s="72" t="s">
        <v>84</v>
      </c>
      <c r="G31" s="47">
        <v>2.7</v>
      </c>
      <c r="H31" s="80">
        <f t="shared" ref="H31:I31" si="3">AVERAGE(H27:H30)</f>
        <v>20000</v>
      </c>
      <c r="I31" s="47">
        <f t="shared" si="3"/>
        <v>4.3560301065444946</v>
      </c>
      <c r="J31" s="84">
        <f t="shared" si="0"/>
        <v>16570.055034216934</v>
      </c>
    </row>
    <row r="32" spans="1:10" ht="13.8" x14ac:dyDescent="0.3">
      <c r="A32" s="72" t="s">
        <v>66</v>
      </c>
      <c r="B32" s="72" t="s">
        <v>43</v>
      </c>
      <c r="C32" s="72" t="s">
        <v>68</v>
      </c>
      <c r="D32" s="72" t="s">
        <v>57</v>
      </c>
      <c r="E32" s="72" t="s">
        <v>69</v>
      </c>
      <c r="F32" s="72">
        <v>1</v>
      </c>
      <c r="G32" s="47"/>
      <c r="H32" s="80">
        <v>18450</v>
      </c>
      <c r="I32" s="47">
        <v>20.777199935913085</v>
      </c>
      <c r="J32" s="84">
        <f t="shared" si="0"/>
        <v>3357.9000465513222</v>
      </c>
    </row>
    <row r="33" spans="1:10" ht="13.8" x14ac:dyDescent="0.3">
      <c r="A33" s="72" t="s">
        <v>66</v>
      </c>
      <c r="B33" s="72" t="s">
        <v>43</v>
      </c>
      <c r="C33" s="72" t="s">
        <v>68</v>
      </c>
      <c r="D33" s="72" t="s">
        <v>57</v>
      </c>
      <c r="E33" s="72" t="s">
        <v>69</v>
      </c>
      <c r="F33" s="72">
        <v>2</v>
      </c>
      <c r="G33" s="47"/>
      <c r="H33" s="80">
        <v>18450</v>
      </c>
      <c r="I33" s="47">
        <v>16.581119823455811</v>
      </c>
      <c r="J33" s="84">
        <f t="shared" si="0"/>
        <v>6405.8401282378045</v>
      </c>
    </row>
    <row r="34" spans="1:10" ht="13.8" x14ac:dyDescent="0.3">
      <c r="A34" s="72" t="s">
        <v>66</v>
      </c>
      <c r="B34" s="72" t="s">
        <v>43</v>
      </c>
      <c r="C34" s="72" t="s">
        <v>68</v>
      </c>
      <c r="D34" s="72" t="s">
        <v>57</v>
      </c>
      <c r="E34" s="72" t="s">
        <v>69</v>
      </c>
      <c r="F34" s="72">
        <v>3</v>
      </c>
      <c r="G34" s="47"/>
      <c r="H34" s="80">
        <v>20000</v>
      </c>
      <c r="I34" s="47">
        <v>6.0642420768737795</v>
      </c>
      <c r="J34" s="84">
        <f t="shared" si="0"/>
        <v>15225.006238682065</v>
      </c>
    </row>
    <row r="35" spans="1:10" ht="13.8" x14ac:dyDescent="0.3">
      <c r="A35" s="72" t="s">
        <v>66</v>
      </c>
      <c r="B35" s="72" t="s">
        <v>43</v>
      </c>
      <c r="C35" s="72" t="s">
        <v>68</v>
      </c>
      <c r="D35" s="72" t="s">
        <v>57</v>
      </c>
      <c r="E35" s="72" t="s">
        <v>69</v>
      </c>
      <c r="F35" s="72">
        <v>4</v>
      </c>
      <c r="G35" s="47"/>
      <c r="H35" s="80">
        <v>20000</v>
      </c>
      <c r="I35" s="47">
        <v>3.7939305782318113</v>
      </c>
      <c r="J35" s="84">
        <f t="shared" si="0"/>
        <v>17012.653088006449</v>
      </c>
    </row>
    <row r="36" spans="1:10" ht="13.8" x14ac:dyDescent="0.3">
      <c r="A36" s="72" t="s">
        <v>66</v>
      </c>
      <c r="B36" s="72" t="s">
        <v>43</v>
      </c>
      <c r="C36" s="72" t="s">
        <v>68</v>
      </c>
      <c r="D36" s="72" t="s">
        <v>57</v>
      </c>
      <c r="E36" s="72" t="s">
        <v>69</v>
      </c>
      <c r="F36" s="72" t="s">
        <v>84</v>
      </c>
      <c r="G36" s="47">
        <v>2.7</v>
      </c>
      <c r="H36" s="80">
        <f t="shared" ref="H36:I36" si="4">AVERAGE(H32:H35)</f>
        <v>19225</v>
      </c>
      <c r="I36" s="47">
        <f t="shared" si="4"/>
        <v>11.804123103618622</v>
      </c>
      <c r="J36" s="84">
        <f t="shared" si="0"/>
        <v>10290.580052477639</v>
      </c>
    </row>
    <row r="37" spans="1:10" ht="13.8" x14ac:dyDescent="0.3">
      <c r="A37" s="72" t="s">
        <v>65</v>
      </c>
      <c r="B37" s="72" t="s">
        <v>42</v>
      </c>
      <c r="C37" s="72" t="s">
        <v>68</v>
      </c>
      <c r="D37" s="72" t="s">
        <v>45</v>
      </c>
      <c r="E37" s="72" t="s">
        <v>45</v>
      </c>
      <c r="F37" s="72">
        <v>1</v>
      </c>
      <c r="G37" s="47">
        <v>4.9000000000000004</v>
      </c>
      <c r="H37" s="80">
        <v>20000</v>
      </c>
      <c r="I37" s="47">
        <v>2.5790372371673582</v>
      </c>
      <c r="J37" s="84">
        <f t="shared" si="0"/>
        <v>17969.262017978457</v>
      </c>
    </row>
    <row r="38" spans="1:10" ht="13.8" x14ac:dyDescent="0.3">
      <c r="A38" s="72" t="s">
        <v>65</v>
      </c>
      <c r="B38" s="72" t="s">
        <v>42</v>
      </c>
      <c r="C38" s="72" t="s">
        <v>68</v>
      </c>
      <c r="D38" s="72" t="s">
        <v>45</v>
      </c>
      <c r="E38" s="72" t="s">
        <v>45</v>
      </c>
      <c r="F38" s="72">
        <v>2</v>
      </c>
      <c r="G38" s="47">
        <v>4.8</v>
      </c>
      <c r="H38" s="80">
        <v>20000</v>
      </c>
      <c r="I38" s="47">
        <v>1.7132110357284547</v>
      </c>
      <c r="J38" s="84">
        <f t="shared" si="0"/>
        <v>18651.014932497277</v>
      </c>
    </row>
    <row r="39" spans="1:10" ht="13.8" x14ac:dyDescent="0.3">
      <c r="A39" s="72" t="s">
        <v>65</v>
      </c>
      <c r="B39" s="72" t="s">
        <v>42</v>
      </c>
      <c r="C39" s="72" t="s">
        <v>68</v>
      </c>
      <c r="D39" s="72" t="s">
        <v>45</v>
      </c>
      <c r="E39" s="72" t="s">
        <v>45</v>
      </c>
      <c r="F39" s="72" t="s">
        <v>84</v>
      </c>
      <c r="G39" s="47">
        <f>AVERAGE(G37:G38)</f>
        <v>4.8499999999999996</v>
      </c>
      <c r="H39" s="80">
        <f>AVERAGE(H37:H38)</f>
        <v>20000</v>
      </c>
      <c r="I39" s="47">
        <f>AVERAGE(I37:I38)</f>
        <v>2.1461241364479067</v>
      </c>
      <c r="J39" s="84">
        <f t="shared" si="0"/>
        <v>18310.138475237869</v>
      </c>
    </row>
    <row r="40" spans="1:10" ht="13.8" x14ac:dyDescent="0.3">
      <c r="A40" s="72" t="s">
        <v>65</v>
      </c>
      <c r="B40" s="72" t="s">
        <v>42</v>
      </c>
      <c r="C40" s="72" t="s">
        <v>68</v>
      </c>
      <c r="D40" s="72" t="s">
        <v>53</v>
      </c>
      <c r="E40" s="72" t="s">
        <v>54</v>
      </c>
      <c r="F40" s="72">
        <v>1</v>
      </c>
      <c r="G40" s="47">
        <v>5.7</v>
      </c>
      <c r="H40" s="80">
        <v>20000</v>
      </c>
      <c r="I40" s="47">
        <v>1.9554714918136598</v>
      </c>
      <c r="J40" s="84">
        <f t="shared" si="0"/>
        <v>18460.258667863262</v>
      </c>
    </row>
    <row r="41" spans="1:10" ht="13.8" x14ac:dyDescent="0.3">
      <c r="A41" s="72" t="s">
        <v>65</v>
      </c>
      <c r="B41" s="72" t="s">
        <v>42</v>
      </c>
      <c r="C41" s="72" t="s">
        <v>68</v>
      </c>
      <c r="D41" s="72" t="s">
        <v>53</v>
      </c>
      <c r="E41" s="72" t="s">
        <v>54</v>
      </c>
      <c r="F41" s="72">
        <v>2</v>
      </c>
      <c r="G41" s="47">
        <v>5.7</v>
      </c>
      <c r="H41" s="80">
        <v>20000</v>
      </c>
      <c r="I41" s="47">
        <v>1.2311763048171998</v>
      </c>
      <c r="J41" s="84">
        <f t="shared" si="0"/>
        <v>19030.569838726613</v>
      </c>
    </row>
    <row r="42" spans="1:10" ht="13.8" x14ac:dyDescent="0.3">
      <c r="A42" s="72" t="s">
        <v>65</v>
      </c>
      <c r="B42" s="72" t="s">
        <v>42</v>
      </c>
      <c r="C42" s="72" t="s">
        <v>68</v>
      </c>
      <c r="D42" s="72" t="s">
        <v>53</v>
      </c>
      <c r="E42" s="72" t="s">
        <v>54</v>
      </c>
      <c r="F42" s="72" t="s">
        <v>84</v>
      </c>
      <c r="G42" s="47">
        <f>AVERAGE(G40:G41)</f>
        <v>5.7</v>
      </c>
      <c r="H42" s="80">
        <f>AVERAGE(H40:H41)</f>
        <v>20000</v>
      </c>
      <c r="I42" s="47">
        <f>AVERAGE(I40:I41)</f>
        <v>1.5933238983154299</v>
      </c>
      <c r="J42" s="84">
        <f t="shared" si="0"/>
        <v>18745.414253294937</v>
      </c>
    </row>
    <row r="43" spans="1:10" ht="13.8" x14ac:dyDescent="0.3">
      <c r="A43" s="72" t="s">
        <v>65</v>
      </c>
      <c r="B43" s="72" t="s">
        <v>42</v>
      </c>
      <c r="C43" s="72" t="s">
        <v>68</v>
      </c>
      <c r="D43" s="72" t="s">
        <v>55</v>
      </c>
      <c r="E43" s="72" t="s">
        <v>56</v>
      </c>
      <c r="F43" s="72">
        <v>1</v>
      </c>
      <c r="G43" s="47">
        <v>6.5</v>
      </c>
      <c r="H43" s="80">
        <v>20000</v>
      </c>
      <c r="I43" s="47">
        <v>2.0234969139099119</v>
      </c>
      <c r="J43" s="84">
        <f t="shared" si="0"/>
        <v>18406.695343378022</v>
      </c>
    </row>
    <row r="44" spans="1:10" ht="13.8" x14ac:dyDescent="0.3">
      <c r="A44" s="72" t="s">
        <v>65</v>
      </c>
      <c r="B44" s="72" t="s">
        <v>42</v>
      </c>
      <c r="C44" s="72" t="s">
        <v>68</v>
      </c>
      <c r="D44" s="72" t="s">
        <v>55</v>
      </c>
      <c r="E44" s="72" t="s">
        <v>56</v>
      </c>
      <c r="F44" s="72">
        <v>2</v>
      </c>
      <c r="G44" s="47">
        <v>6.9</v>
      </c>
      <c r="H44" s="80">
        <v>20000</v>
      </c>
      <c r="I44" s="47">
        <v>1.8374468088150024</v>
      </c>
      <c r="J44" s="84">
        <f t="shared" si="0"/>
        <v>18553.191489122044</v>
      </c>
    </row>
    <row r="45" spans="1:10" ht="14.4" thickBot="1" x14ac:dyDescent="0.35">
      <c r="A45" s="75" t="s">
        <v>65</v>
      </c>
      <c r="B45" s="75" t="s">
        <v>42</v>
      </c>
      <c r="C45" s="75" t="s">
        <v>68</v>
      </c>
      <c r="D45" s="75" t="s">
        <v>55</v>
      </c>
      <c r="E45" s="75" t="s">
        <v>56</v>
      </c>
      <c r="F45" s="75" t="s">
        <v>84</v>
      </c>
      <c r="G45" s="82">
        <f>AVERAGE(G43:G44)</f>
        <v>6.7</v>
      </c>
      <c r="H45" s="83">
        <f>AVERAGE(H43:H44)</f>
        <v>20000</v>
      </c>
      <c r="I45" s="82">
        <f>AVERAGE(I43:I44)</f>
        <v>1.9304718613624572</v>
      </c>
      <c r="J45" s="85">
        <f t="shared" si="0"/>
        <v>18479.943416250033</v>
      </c>
    </row>
  </sheetData>
  <pageMargins left="0.75" right="0.75" top="1" bottom="1" header="0.5" footer="0.5"/>
  <pageSetup orientation="portrait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pane ySplit="1" topLeftCell="A11" activePane="bottomLeft" state="frozen"/>
      <selection pane="bottomLeft" activeCell="J24" sqref="J24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9.453125" customWidth="1"/>
    <col min="7" max="7" width="12" style="2" customWidth="1"/>
    <col min="8" max="8" width="11.26953125" customWidth="1"/>
    <col min="9" max="9" width="11" bestFit="1" customWidth="1"/>
    <col min="10" max="10" width="11.36328125" bestFit="1" customWidth="1"/>
    <col min="11" max="11" width="12.36328125" bestFit="1" customWidth="1"/>
    <col min="12" max="17" width="11" bestFit="1" customWidth="1"/>
    <col min="18" max="18" width="12.453125" customWidth="1"/>
    <col min="19" max="19" width="11" bestFit="1" customWidth="1"/>
  </cols>
  <sheetData>
    <row r="1" spans="1:19" ht="28.2" thickBot="1" x14ac:dyDescent="0.25">
      <c r="A1" s="8" t="s">
        <v>51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152</v>
      </c>
      <c r="H1" s="8" t="s">
        <v>153</v>
      </c>
      <c r="I1" s="8" t="s">
        <v>138</v>
      </c>
      <c r="J1" s="8" t="s">
        <v>154</v>
      </c>
      <c r="K1" s="8" t="s">
        <v>155</v>
      </c>
      <c r="L1" s="8" t="s">
        <v>141</v>
      </c>
      <c r="M1" s="9" t="s">
        <v>139</v>
      </c>
      <c r="N1" s="9" t="s">
        <v>140</v>
      </c>
      <c r="O1" s="10" t="s">
        <v>156</v>
      </c>
      <c r="P1" s="10" t="s">
        <v>157</v>
      </c>
      <c r="Q1" s="10" t="s">
        <v>158</v>
      </c>
      <c r="R1" s="10" t="s">
        <v>159</v>
      </c>
      <c r="S1" s="10" t="s">
        <v>159</v>
      </c>
    </row>
    <row r="2" spans="1:19" ht="13.8" x14ac:dyDescent="0.2">
      <c r="A2" s="11" t="s">
        <v>62</v>
      </c>
      <c r="B2" s="11" t="s">
        <v>42</v>
      </c>
      <c r="C2" s="11" t="s">
        <v>68</v>
      </c>
      <c r="D2" s="11" t="s">
        <v>45</v>
      </c>
      <c r="E2" s="11" t="s">
        <v>45</v>
      </c>
      <c r="F2" s="58">
        <v>1</v>
      </c>
      <c r="G2" s="14">
        <v>967920</v>
      </c>
      <c r="H2" s="14">
        <v>1626391.27129269</v>
      </c>
      <c r="I2" s="11">
        <v>1.86708834</v>
      </c>
      <c r="J2" s="14">
        <v>5157100</v>
      </c>
      <c r="K2" s="14">
        <v>4945453.5244198758</v>
      </c>
      <c r="L2" s="11">
        <v>1.0268156240999999</v>
      </c>
      <c r="M2" s="23">
        <v>78.900000000000006</v>
      </c>
      <c r="N2" s="23">
        <v>-20.8</v>
      </c>
      <c r="O2" s="11">
        <v>0.4</v>
      </c>
      <c r="P2" s="11">
        <v>0.45</v>
      </c>
      <c r="Q2" s="11">
        <v>13.3</v>
      </c>
      <c r="R2" s="11">
        <v>37.4</v>
      </c>
      <c r="S2" s="11">
        <v>29.8</v>
      </c>
    </row>
    <row r="3" spans="1:19" ht="13.8" x14ac:dyDescent="0.2">
      <c r="A3" s="11" t="s">
        <v>62</v>
      </c>
      <c r="B3" s="11" t="s">
        <v>42</v>
      </c>
      <c r="C3" s="11" t="s">
        <v>68</v>
      </c>
      <c r="D3" s="11" t="s">
        <v>45</v>
      </c>
      <c r="E3" s="11" t="s">
        <v>45</v>
      </c>
      <c r="F3" s="58">
        <v>2</v>
      </c>
      <c r="G3" s="14">
        <v>939560</v>
      </c>
      <c r="H3" s="14">
        <v>1714194.0920565755</v>
      </c>
      <c r="I3" s="11">
        <v>1.9936653920000003</v>
      </c>
      <c r="J3" s="14">
        <v>5594700</v>
      </c>
      <c r="K3" s="14">
        <v>6543630.3107316485</v>
      </c>
      <c r="L3" s="11">
        <v>1.2658437405</v>
      </c>
      <c r="M3" s="23">
        <v>78.2</v>
      </c>
      <c r="N3" s="23">
        <v>-21.3</v>
      </c>
      <c r="O3" s="11">
        <v>0.38</v>
      </c>
      <c r="P3" s="11">
        <v>0.43</v>
      </c>
      <c r="Q3" s="11">
        <v>12.6</v>
      </c>
      <c r="R3" s="11">
        <v>37.1</v>
      </c>
      <c r="S3" s="11">
        <v>30.3</v>
      </c>
    </row>
    <row r="4" spans="1:19" ht="13.8" x14ac:dyDescent="0.2">
      <c r="A4" s="11" t="s">
        <v>62</v>
      </c>
      <c r="B4" s="11" t="s">
        <v>42</v>
      </c>
      <c r="C4" s="11" t="s">
        <v>68</v>
      </c>
      <c r="D4" s="11" t="s">
        <v>45</v>
      </c>
      <c r="E4" s="11" t="s">
        <v>45</v>
      </c>
      <c r="F4" s="59">
        <v>3</v>
      </c>
      <c r="G4" s="14">
        <v>810130</v>
      </c>
      <c r="H4" s="14">
        <v>1350259.774235555</v>
      </c>
      <c r="I4" s="11">
        <v>1.8490681440000001</v>
      </c>
      <c r="J4" s="14">
        <v>4287600</v>
      </c>
      <c r="K4" s="14">
        <v>4071135.2993930094</v>
      </c>
      <c r="L4" s="11">
        <v>1.0329582984999999</v>
      </c>
      <c r="M4" s="23">
        <v>79</v>
      </c>
      <c r="N4" s="23"/>
      <c r="O4" s="11">
        <v>0.41</v>
      </c>
      <c r="P4" s="11">
        <v>0.47</v>
      </c>
      <c r="Q4" s="11">
        <v>14.6</v>
      </c>
      <c r="R4" s="11">
        <v>36.1</v>
      </c>
      <c r="S4" s="11">
        <v>28.1</v>
      </c>
    </row>
    <row r="5" spans="1:19" ht="13.8" x14ac:dyDescent="0.2">
      <c r="A5" s="11" t="s">
        <v>62</v>
      </c>
      <c r="B5" s="11" t="s">
        <v>42</v>
      </c>
      <c r="C5" s="11" t="s">
        <v>68</v>
      </c>
      <c r="D5" s="11" t="s">
        <v>45</v>
      </c>
      <c r="E5" s="11" t="s">
        <v>45</v>
      </c>
      <c r="F5" s="50" t="s">
        <v>0</v>
      </c>
      <c r="G5" s="14">
        <f t="shared" ref="G5:S5" si="0">AVERAGE(G2:G4)</f>
        <v>905870</v>
      </c>
      <c r="H5" s="14">
        <f t="shared" si="0"/>
        <v>1563615.0458616067</v>
      </c>
      <c r="I5" s="11">
        <f t="shared" si="0"/>
        <v>1.9032739586666667</v>
      </c>
      <c r="J5" s="14">
        <f t="shared" si="0"/>
        <v>5013133.333333333</v>
      </c>
      <c r="K5" s="14">
        <f t="shared" si="0"/>
        <v>5186739.7115148446</v>
      </c>
      <c r="L5" s="11">
        <f t="shared" si="0"/>
        <v>1.1085392210333334</v>
      </c>
      <c r="M5" s="14">
        <f t="shared" si="0"/>
        <v>78.7</v>
      </c>
      <c r="N5" s="14">
        <f t="shared" si="0"/>
        <v>-21.05</v>
      </c>
      <c r="O5" s="11">
        <f t="shared" si="0"/>
        <v>0.39666666666666667</v>
      </c>
      <c r="P5" s="11">
        <f t="shared" si="0"/>
        <v>0.45</v>
      </c>
      <c r="Q5" s="11">
        <f t="shared" si="0"/>
        <v>13.5</v>
      </c>
      <c r="R5" s="11">
        <f t="shared" si="0"/>
        <v>36.866666666666667</v>
      </c>
      <c r="S5" s="11">
        <f t="shared" si="0"/>
        <v>29.400000000000002</v>
      </c>
    </row>
    <row r="6" spans="1:19" ht="13.8" x14ac:dyDescent="0.2">
      <c r="A6" s="11" t="s">
        <v>62</v>
      </c>
      <c r="B6" s="11" t="s">
        <v>42</v>
      </c>
      <c r="C6" s="11" t="s">
        <v>68</v>
      </c>
      <c r="D6" s="11" t="s">
        <v>55</v>
      </c>
      <c r="E6" s="11" t="s">
        <v>56</v>
      </c>
      <c r="F6" s="58">
        <v>1</v>
      </c>
      <c r="G6" s="14">
        <v>604590</v>
      </c>
      <c r="H6" s="14">
        <v>2777177.401155971</v>
      </c>
      <c r="I6" s="11">
        <v>4.9075467999999995</v>
      </c>
      <c r="J6" s="14">
        <v>3678500</v>
      </c>
      <c r="K6" s="14">
        <v>3465416.4975187257</v>
      </c>
      <c r="L6" s="11">
        <v>1.0591253157</v>
      </c>
      <c r="M6" s="23">
        <v>74.599999999999994</v>
      </c>
      <c r="N6" s="23">
        <v>-20.5</v>
      </c>
      <c r="O6" s="11">
        <v>0.64</v>
      </c>
      <c r="P6" s="11">
        <v>0.78</v>
      </c>
      <c r="Q6" s="11">
        <v>21.8</v>
      </c>
      <c r="R6" s="11">
        <v>39.200000000000003</v>
      </c>
      <c r="S6" s="11">
        <v>27.8</v>
      </c>
    </row>
    <row r="7" spans="1:19" ht="13.8" x14ac:dyDescent="0.2">
      <c r="A7" s="11" t="s">
        <v>62</v>
      </c>
      <c r="B7" s="11" t="s">
        <v>42</v>
      </c>
      <c r="C7" s="11" t="s">
        <v>68</v>
      </c>
      <c r="D7" s="11" t="s">
        <v>55</v>
      </c>
      <c r="E7" s="11" t="s">
        <v>56</v>
      </c>
      <c r="F7" s="58">
        <v>2</v>
      </c>
      <c r="G7" s="14">
        <v>628850</v>
      </c>
      <c r="H7" s="14">
        <v>3937512.6761651151</v>
      </c>
      <c r="I7" s="11">
        <v>6.6686822820000007</v>
      </c>
      <c r="J7" s="14">
        <v>2892900</v>
      </c>
      <c r="K7" s="14">
        <v>3251524.9606884746</v>
      </c>
      <c r="L7" s="11">
        <v>1.2611740854</v>
      </c>
      <c r="M7" s="23">
        <v>74.8</v>
      </c>
      <c r="N7" s="23">
        <v>-20.5</v>
      </c>
      <c r="O7" s="11">
        <v>0.65</v>
      </c>
      <c r="P7" s="11">
        <v>0.8</v>
      </c>
      <c r="Q7" s="11">
        <v>23.2</v>
      </c>
      <c r="R7" s="11">
        <v>38.700000000000003</v>
      </c>
      <c r="S7" s="11">
        <v>27</v>
      </c>
    </row>
    <row r="8" spans="1:19" ht="13.8" x14ac:dyDescent="0.2">
      <c r="A8" s="11" t="s">
        <v>62</v>
      </c>
      <c r="B8" s="11" t="s">
        <v>42</v>
      </c>
      <c r="C8" s="11" t="s">
        <v>68</v>
      </c>
      <c r="D8" s="11" t="s">
        <v>55</v>
      </c>
      <c r="E8" s="11" t="s">
        <v>56</v>
      </c>
      <c r="F8" s="59">
        <v>3</v>
      </c>
      <c r="G8" s="14">
        <v>609570</v>
      </c>
      <c r="H8" s="14">
        <v>3712518.5426493813</v>
      </c>
      <c r="I8" s="11">
        <v>6.538108181000001</v>
      </c>
      <c r="J8" s="14">
        <v>3295500</v>
      </c>
      <c r="K8" s="14">
        <v>3636953.3564349161</v>
      </c>
      <c r="L8" s="11">
        <v>1.2267620911000001</v>
      </c>
      <c r="M8" s="23">
        <v>75.400000000000006</v>
      </c>
      <c r="N8" s="23"/>
      <c r="O8" s="11">
        <v>0.56999999999999995</v>
      </c>
      <c r="P8" s="11">
        <v>0.7</v>
      </c>
      <c r="Q8" s="11">
        <v>22.7</v>
      </c>
      <c r="R8" s="11">
        <v>39.200000000000003</v>
      </c>
      <c r="S8" s="11">
        <v>27.9</v>
      </c>
    </row>
    <row r="9" spans="1:19" ht="13.8" x14ac:dyDescent="0.2">
      <c r="A9" s="11" t="s">
        <v>62</v>
      </c>
      <c r="B9" s="11" t="s">
        <v>42</v>
      </c>
      <c r="C9" s="11" t="s">
        <v>68</v>
      </c>
      <c r="D9" s="11" t="s">
        <v>55</v>
      </c>
      <c r="E9" s="11" t="s">
        <v>56</v>
      </c>
      <c r="F9" s="50" t="s">
        <v>0</v>
      </c>
      <c r="G9" s="14">
        <f t="shared" ref="G9:S9" si="1">AVERAGE(G6:G8)</f>
        <v>614336.66666666663</v>
      </c>
      <c r="H9" s="14">
        <f t="shared" si="1"/>
        <v>3475736.2066568225</v>
      </c>
      <c r="I9" s="11">
        <f t="shared" si="1"/>
        <v>6.038112421000001</v>
      </c>
      <c r="J9" s="14">
        <f t="shared" si="1"/>
        <v>3288966.6666666665</v>
      </c>
      <c r="K9" s="14">
        <f t="shared" si="1"/>
        <v>3451298.271547372</v>
      </c>
      <c r="L9" s="11">
        <f t="shared" si="1"/>
        <v>1.1823538307333334</v>
      </c>
      <c r="M9" s="14">
        <f t="shared" si="1"/>
        <v>74.933333333333323</v>
      </c>
      <c r="N9" s="14">
        <f t="shared" si="1"/>
        <v>-20.5</v>
      </c>
      <c r="O9" s="11">
        <f t="shared" si="1"/>
        <v>0.62</v>
      </c>
      <c r="P9" s="11">
        <f t="shared" si="1"/>
        <v>0.76000000000000012</v>
      </c>
      <c r="Q9" s="11">
        <f t="shared" si="1"/>
        <v>22.566666666666666</v>
      </c>
      <c r="R9" s="11">
        <f t="shared" si="1"/>
        <v>39.033333333333339</v>
      </c>
      <c r="S9" s="11">
        <f t="shared" si="1"/>
        <v>27.566666666666663</v>
      </c>
    </row>
    <row r="10" spans="1:19" ht="13.8" x14ac:dyDescent="0.2">
      <c r="A10" s="11" t="s">
        <v>63</v>
      </c>
      <c r="B10" s="11" t="s">
        <v>41</v>
      </c>
      <c r="C10" s="11" t="s">
        <v>68</v>
      </c>
      <c r="D10" s="11" t="s">
        <v>45</v>
      </c>
      <c r="E10" s="11" t="s">
        <v>45</v>
      </c>
      <c r="F10" s="58">
        <v>1</v>
      </c>
      <c r="G10" s="14">
        <v>423440</v>
      </c>
      <c r="H10" s="14">
        <v>745476.10500734998</v>
      </c>
      <c r="I10" s="11">
        <v>1.9871835000000002</v>
      </c>
      <c r="J10" s="14">
        <v>3702000</v>
      </c>
      <c r="K10" s="14">
        <v>3409626.2134798006</v>
      </c>
      <c r="L10" s="11">
        <v>1.0291795059999997</v>
      </c>
      <c r="M10" s="23">
        <v>66.099999999999994</v>
      </c>
      <c r="N10" s="23">
        <v>-26</v>
      </c>
      <c r="O10" s="11">
        <v>1.31</v>
      </c>
      <c r="P10" s="11">
        <v>1.47</v>
      </c>
      <c r="Q10" s="11">
        <v>12.1</v>
      </c>
      <c r="R10" s="11">
        <v>9.81</v>
      </c>
      <c r="S10" s="11">
        <v>4.58</v>
      </c>
    </row>
    <row r="11" spans="1:19" ht="13.8" x14ac:dyDescent="0.2">
      <c r="A11" s="11" t="s">
        <v>63</v>
      </c>
      <c r="B11" s="11" t="s">
        <v>41</v>
      </c>
      <c r="C11" s="11" t="s">
        <v>68</v>
      </c>
      <c r="D11" s="11" t="s">
        <v>45</v>
      </c>
      <c r="E11" s="11" t="s">
        <v>45</v>
      </c>
      <c r="F11" s="58">
        <v>2</v>
      </c>
      <c r="G11" s="14">
        <v>421380</v>
      </c>
      <c r="H11" s="14">
        <v>729195.80807299993</v>
      </c>
      <c r="I11" s="11">
        <v>1.9902776200000001</v>
      </c>
      <c r="J11" s="14">
        <v>3367100</v>
      </c>
      <c r="K11" s="14">
        <v>3699859.4037080491</v>
      </c>
      <c r="L11" s="11">
        <v>1.2318514500000002</v>
      </c>
      <c r="M11" s="23">
        <v>65.5</v>
      </c>
      <c r="N11" s="23">
        <v>-25</v>
      </c>
      <c r="O11" s="11">
        <v>0.86</v>
      </c>
      <c r="P11" s="11">
        <v>1.02</v>
      </c>
      <c r="Q11" s="11">
        <v>17.8</v>
      </c>
      <c r="R11" s="11">
        <v>10.5</v>
      </c>
      <c r="S11" s="11">
        <v>6.55</v>
      </c>
    </row>
    <row r="12" spans="1:19" ht="13.8" x14ac:dyDescent="0.2">
      <c r="A12" s="11" t="s">
        <v>63</v>
      </c>
      <c r="B12" s="11" t="s">
        <v>41</v>
      </c>
      <c r="C12" s="11" t="s">
        <v>68</v>
      </c>
      <c r="D12" s="11" t="s">
        <v>45</v>
      </c>
      <c r="E12" s="11" t="s">
        <v>45</v>
      </c>
      <c r="F12" s="59">
        <v>3</v>
      </c>
      <c r="G12" s="14">
        <v>401300</v>
      </c>
      <c r="H12" s="14">
        <v>758235.05656849989</v>
      </c>
      <c r="I12" s="11">
        <v>2.13534888</v>
      </c>
      <c r="J12" s="14">
        <v>3648100</v>
      </c>
      <c r="K12" s="14">
        <v>2951531.9979217495</v>
      </c>
      <c r="L12" s="11">
        <v>0.89750756700000001</v>
      </c>
      <c r="M12" s="23">
        <v>65.599999999999994</v>
      </c>
      <c r="N12" s="23"/>
      <c r="O12" s="11">
        <v>0.86</v>
      </c>
      <c r="P12" s="11">
        <v>1.02</v>
      </c>
      <c r="Q12" s="11">
        <v>19.2</v>
      </c>
      <c r="R12" s="11">
        <v>11.1</v>
      </c>
      <c r="S12" s="11">
        <v>6.72</v>
      </c>
    </row>
    <row r="13" spans="1:19" ht="13.8" x14ac:dyDescent="0.2">
      <c r="A13" s="11" t="s">
        <v>63</v>
      </c>
      <c r="B13" s="11" t="s">
        <v>41</v>
      </c>
      <c r="C13" s="11" t="s">
        <v>68</v>
      </c>
      <c r="D13" s="11" t="s">
        <v>45</v>
      </c>
      <c r="E13" s="11" t="s">
        <v>45</v>
      </c>
      <c r="F13" s="50" t="s">
        <v>0</v>
      </c>
      <c r="G13" s="14">
        <f t="shared" ref="G13:S13" si="2">AVERAGE(G10:G12)</f>
        <v>415373.33333333331</v>
      </c>
      <c r="H13" s="14">
        <f t="shared" si="2"/>
        <v>744302.32321628334</v>
      </c>
      <c r="I13" s="11">
        <f t="shared" si="2"/>
        <v>2.0376033333333332</v>
      </c>
      <c r="J13" s="14">
        <f t="shared" si="2"/>
        <v>3572400</v>
      </c>
      <c r="K13" s="14">
        <f t="shared" si="2"/>
        <v>3353672.5383698666</v>
      </c>
      <c r="L13" s="11">
        <f t="shared" si="2"/>
        <v>1.0528461743333333</v>
      </c>
      <c r="M13" s="14">
        <f t="shared" si="2"/>
        <v>65.733333333333334</v>
      </c>
      <c r="N13" s="14">
        <f t="shared" si="2"/>
        <v>-25.5</v>
      </c>
      <c r="O13" s="11">
        <f t="shared" si="2"/>
        <v>1.01</v>
      </c>
      <c r="P13" s="11">
        <f t="shared" si="2"/>
        <v>1.1700000000000002</v>
      </c>
      <c r="Q13" s="11">
        <f t="shared" si="2"/>
        <v>16.366666666666664</v>
      </c>
      <c r="R13" s="11">
        <f t="shared" si="2"/>
        <v>10.47</v>
      </c>
      <c r="S13" s="11">
        <f t="shared" si="2"/>
        <v>5.9499999999999993</v>
      </c>
    </row>
    <row r="14" spans="1:19" ht="13.8" x14ac:dyDescent="0.2">
      <c r="A14" s="11" t="s">
        <v>63</v>
      </c>
      <c r="B14" s="11" t="s">
        <v>41</v>
      </c>
      <c r="C14" s="11" t="s">
        <v>68</v>
      </c>
      <c r="D14" s="11" t="s">
        <v>53</v>
      </c>
      <c r="E14" s="11" t="s">
        <v>54</v>
      </c>
      <c r="F14" s="58">
        <v>1</v>
      </c>
      <c r="G14" s="14">
        <v>360270</v>
      </c>
      <c r="H14" s="14">
        <v>671691.98278360011</v>
      </c>
      <c r="I14" s="11">
        <v>2.2444761300000002</v>
      </c>
      <c r="J14" s="14">
        <v>2751000</v>
      </c>
      <c r="K14" s="14">
        <v>2849987.2769185002</v>
      </c>
      <c r="L14" s="11">
        <v>1.1618057309999998</v>
      </c>
      <c r="M14" s="23">
        <v>66.3</v>
      </c>
      <c r="N14" s="23">
        <v>-20</v>
      </c>
      <c r="O14" s="11">
        <v>1.44</v>
      </c>
      <c r="P14" s="11">
        <v>1.53</v>
      </c>
      <c r="Q14" s="11">
        <v>6.62</v>
      </c>
      <c r="R14" s="11">
        <v>6.4</v>
      </c>
      <c r="S14" s="11">
        <v>3.21</v>
      </c>
    </row>
    <row r="15" spans="1:19" ht="13.8" x14ac:dyDescent="0.2">
      <c r="A15" s="11" t="s">
        <v>63</v>
      </c>
      <c r="B15" s="11" t="s">
        <v>41</v>
      </c>
      <c r="C15" s="11" t="s">
        <v>68</v>
      </c>
      <c r="D15" s="11" t="s">
        <v>53</v>
      </c>
      <c r="E15" s="11" t="s">
        <v>54</v>
      </c>
      <c r="F15" s="58">
        <v>2</v>
      </c>
      <c r="G15" s="14">
        <v>338220</v>
      </c>
      <c r="H15" s="14">
        <v>632823.36684069992</v>
      </c>
      <c r="I15" s="11">
        <v>2.1303021500000003</v>
      </c>
      <c r="J15" s="14">
        <v>2960600</v>
      </c>
      <c r="K15" s="14">
        <v>3384704.1042477014</v>
      </c>
      <c r="L15" s="11">
        <v>1.2596460120000001</v>
      </c>
      <c r="M15" s="23">
        <v>66.599999999999994</v>
      </c>
      <c r="N15" s="23">
        <v>-20.5</v>
      </c>
      <c r="O15" s="11">
        <v>1.4</v>
      </c>
      <c r="P15" s="11">
        <v>1.5</v>
      </c>
      <c r="Q15" s="11">
        <v>7.18</v>
      </c>
      <c r="R15" s="11">
        <v>6.37</v>
      </c>
      <c r="S15" s="11">
        <v>3.28</v>
      </c>
    </row>
    <row r="16" spans="1:19" ht="13.8" x14ac:dyDescent="0.2">
      <c r="A16" s="11" t="s">
        <v>63</v>
      </c>
      <c r="B16" s="11" t="s">
        <v>41</v>
      </c>
      <c r="C16" s="11" t="s">
        <v>68</v>
      </c>
      <c r="D16" s="11" t="s">
        <v>53</v>
      </c>
      <c r="E16" s="11" t="s">
        <v>54</v>
      </c>
      <c r="F16" s="59">
        <v>3</v>
      </c>
      <c r="G16" s="14">
        <v>320650</v>
      </c>
      <c r="H16" s="14">
        <v>631801.07856810011</v>
      </c>
      <c r="I16" s="11">
        <v>2.2544938399999999</v>
      </c>
      <c r="J16" s="14">
        <v>3261300</v>
      </c>
      <c r="K16" s="14">
        <v>3104470.0349436514</v>
      </c>
      <c r="L16" s="11">
        <v>1.06209829</v>
      </c>
      <c r="M16" s="23">
        <v>66.5</v>
      </c>
      <c r="N16" s="23"/>
      <c r="O16" s="11">
        <v>1.55</v>
      </c>
      <c r="P16" s="11">
        <v>1.69</v>
      </c>
      <c r="Q16" s="11">
        <v>8.8000000000000007</v>
      </c>
      <c r="R16" s="11">
        <v>5.15</v>
      </c>
      <c r="S16" s="11">
        <v>3.25</v>
      </c>
    </row>
    <row r="17" spans="1:19" ht="13.8" x14ac:dyDescent="0.2">
      <c r="A17" s="11" t="s">
        <v>63</v>
      </c>
      <c r="B17" s="11" t="s">
        <v>41</v>
      </c>
      <c r="C17" s="11" t="s">
        <v>68</v>
      </c>
      <c r="D17" s="11" t="s">
        <v>53</v>
      </c>
      <c r="E17" s="11" t="s">
        <v>54</v>
      </c>
      <c r="F17" s="50" t="s">
        <v>0</v>
      </c>
      <c r="G17" s="14">
        <f t="shared" ref="G17:S17" si="3">AVERAGE(G14:G16)</f>
        <v>339713.33333333331</v>
      </c>
      <c r="H17" s="14">
        <f t="shared" si="3"/>
        <v>645438.8093974666</v>
      </c>
      <c r="I17" s="11">
        <f t="shared" si="3"/>
        <v>2.2097573733333338</v>
      </c>
      <c r="J17" s="14">
        <f t="shared" si="3"/>
        <v>2990966.6666666665</v>
      </c>
      <c r="K17" s="14">
        <f t="shared" si="3"/>
        <v>3113053.8053699508</v>
      </c>
      <c r="L17" s="11">
        <f t="shared" si="3"/>
        <v>1.1611833443333335</v>
      </c>
      <c r="M17" s="14">
        <f t="shared" si="3"/>
        <v>66.466666666666654</v>
      </c>
      <c r="N17" s="14">
        <f t="shared" si="3"/>
        <v>-20.25</v>
      </c>
      <c r="O17" s="11">
        <f t="shared" si="3"/>
        <v>1.4633333333333332</v>
      </c>
      <c r="P17" s="11">
        <f t="shared" si="3"/>
        <v>1.5733333333333335</v>
      </c>
      <c r="Q17" s="11">
        <f t="shared" si="3"/>
        <v>7.5333333333333341</v>
      </c>
      <c r="R17" s="11">
        <f t="shared" si="3"/>
        <v>5.9733333333333336</v>
      </c>
      <c r="S17" s="11">
        <f t="shared" si="3"/>
        <v>3.2466666666666666</v>
      </c>
    </row>
    <row r="18" spans="1:19" ht="13.8" x14ac:dyDescent="0.2">
      <c r="A18" s="11" t="s">
        <v>63</v>
      </c>
      <c r="B18" s="11" t="s">
        <v>41</v>
      </c>
      <c r="C18" s="11" t="s">
        <v>68</v>
      </c>
      <c r="D18" s="11" t="s">
        <v>55</v>
      </c>
      <c r="E18" s="11" t="s">
        <v>56</v>
      </c>
      <c r="F18" s="58">
        <v>1</v>
      </c>
      <c r="G18" s="14">
        <v>423990</v>
      </c>
      <c r="H18" s="14">
        <v>905469.47907250002</v>
      </c>
      <c r="I18" s="11">
        <v>2.3891858900000003</v>
      </c>
      <c r="J18" s="14">
        <v>3227700</v>
      </c>
      <c r="K18" s="14">
        <v>3999199.6947792508</v>
      </c>
      <c r="L18" s="11">
        <v>1.3480552289999999</v>
      </c>
      <c r="M18" s="23">
        <v>66</v>
      </c>
      <c r="N18" s="23">
        <v>-27.1</v>
      </c>
      <c r="O18" s="11">
        <v>1.21</v>
      </c>
      <c r="P18" s="11">
        <v>1.32</v>
      </c>
      <c r="Q18" s="11">
        <v>9.42</v>
      </c>
      <c r="R18" s="11">
        <v>8.35</v>
      </c>
      <c r="S18" s="11">
        <v>5.28</v>
      </c>
    </row>
    <row r="19" spans="1:19" ht="13.8" x14ac:dyDescent="0.2">
      <c r="A19" s="11" t="s">
        <v>63</v>
      </c>
      <c r="B19" s="11" t="s">
        <v>41</v>
      </c>
      <c r="C19" s="11" t="s">
        <v>68</v>
      </c>
      <c r="D19" s="11" t="s">
        <v>55</v>
      </c>
      <c r="E19" s="11" t="s">
        <v>56</v>
      </c>
      <c r="F19" s="58">
        <v>2</v>
      </c>
      <c r="G19" s="14">
        <v>432130</v>
      </c>
      <c r="H19" s="14">
        <v>812725.72575980017</v>
      </c>
      <c r="I19" s="11">
        <v>2.1156724000000002</v>
      </c>
      <c r="J19" s="14">
        <v>3819300</v>
      </c>
      <c r="K19" s="14">
        <v>5549138.8591184998</v>
      </c>
      <c r="L19" s="11">
        <v>1.6050925660000002</v>
      </c>
      <c r="M19" s="23">
        <v>65.8</v>
      </c>
      <c r="N19" s="23">
        <v>-27.1</v>
      </c>
      <c r="O19" s="11">
        <v>1.28</v>
      </c>
      <c r="P19" s="11">
        <v>1.48</v>
      </c>
      <c r="Q19" s="11">
        <v>15.6</v>
      </c>
      <c r="R19" s="11">
        <v>4.12</v>
      </c>
      <c r="S19" s="11">
        <v>3.96</v>
      </c>
    </row>
    <row r="20" spans="1:19" ht="13.8" x14ac:dyDescent="0.2">
      <c r="A20" s="11" t="s">
        <v>63</v>
      </c>
      <c r="B20" s="11" t="s">
        <v>41</v>
      </c>
      <c r="C20" s="11" t="s">
        <v>68</v>
      </c>
      <c r="D20" s="11" t="s">
        <v>55</v>
      </c>
      <c r="E20" s="11" t="s">
        <v>56</v>
      </c>
      <c r="F20" s="59">
        <v>3</v>
      </c>
      <c r="G20" s="14">
        <v>428990</v>
      </c>
      <c r="H20" s="14">
        <v>799325.01488755015</v>
      </c>
      <c r="I20" s="11">
        <v>2.1163285799999998</v>
      </c>
      <c r="J20" s="14">
        <v>3375100</v>
      </c>
      <c r="K20" s="14">
        <v>3106206.2770163994</v>
      </c>
      <c r="L20" s="11">
        <v>1.028702776</v>
      </c>
      <c r="M20" s="23">
        <v>66.8</v>
      </c>
      <c r="N20" s="23"/>
      <c r="O20" s="11">
        <v>1.07</v>
      </c>
      <c r="P20" s="11">
        <v>1.25</v>
      </c>
      <c r="Q20" s="11">
        <v>16.600000000000001</v>
      </c>
      <c r="R20" s="11">
        <v>5.73</v>
      </c>
      <c r="S20" s="11">
        <v>4.54</v>
      </c>
    </row>
    <row r="21" spans="1:19" ht="13.8" x14ac:dyDescent="0.2">
      <c r="A21" s="11" t="s">
        <v>63</v>
      </c>
      <c r="B21" s="11" t="s">
        <v>41</v>
      </c>
      <c r="C21" s="11" t="s">
        <v>68</v>
      </c>
      <c r="D21" s="11" t="s">
        <v>55</v>
      </c>
      <c r="E21" s="11" t="s">
        <v>56</v>
      </c>
      <c r="F21" s="50" t="s">
        <v>0</v>
      </c>
      <c r="G21" s="14">
        <f t="shared" ref="G21:S21" si="4">AVERAGE(G18:G20)</f>
        <v>428370</v>
      </c>
      <c r="H21" s="14">
        <f t="shared" si="4"/>
        <v>839173.40657328349</v>
      </c>
      <c r="I21" s="11">
        <f t="shared" si="4"/>
        <v>2.2070622900000001</v>
      </c>
      <c r="J21" s="14">
        <f t="shared" si="4"/>
        <v>3474033.3333333335</v>
      </c>
      <c r="K21" s="14">
        <f t="shared" si="4"/>
        <v>4218181.610304716</v>
      </c>
      <c r="L21" s="11">
        <f t="shared" si="4"/>
        <v>1.3272835236666667</v>
      </c>
      <c r="M21" s="14">
        <f t="shared" si="4"/>
        <v>66.2</v>
      </c>
      <c r="N21" s="14">
        <f t="shared" si="4"/>
        <v>-27.1</v>
      </c>
      <c r="O21" s="11">
        <f t="shared" si="4"/>
        <v>1.1866666666666668</v>
      </c>
      <c r="P21" s="11">
        <f t="shared" si="4"/>
        <v>1.3499999999999999</v>
      </c>
      <c r="Q21" s="11">
        <f t="shared" si="4"/>
        <v>13.873333333333335</v>
      </c>
      <c r="R21" s="11">
        <f t="shared" si="4"/>
        <v>6.0666666666666664</v>
      </c>
      <c r="S21" s="11">
        <f t="shared" si="4"/>
        <v>4.5933333333333337</v>
      </c>
    </row>
    <row r="22" spans="1:19" ht="13.8" x14ac:dyDescent="0.2">
      <c r="A22" s="11" t="s">
        <v>66</v>
      </c>
      <c r="B22" s="11" t="s">
        <v>43</v>
      </c>
      <c r="C22" s="11" t="s">
        <v>68</v>
      </c>
      <c r="D22" s="11" t="s">
        <v>45</v>
      </c>
      <c r="E22" s="11" t="s">
        <v>45</v>
      </c>
      <c r="F22" s="58">
        <v>1</v>
      </c>
      <c r="G22" s="14">
        <v>371160</v>
      </c>
      <c r="H22" s="14">
        <v>3409416.298780798</v>
      </c>
      <c r="I22" s="11">
        <v>11.441455957000001</v>
      </c>
      <c r="J22" s="14">
        <v>2512400</v>
      </c>
      <c r="K22" s="14">
        <v>9312906.9067907389</v>
      </c>
      <c r="L22" s="11">
        <v>4.2055764890000003</v>
      </c>
      <c r="M22" s="23">
        <v>70.900000000000006</v>
      </c>
      <c r="N22" s="23">
        <v>-26.5</v>
      </c>
      <c r="O22" s="11">
        <v>0.34</v>
      </c>
      <c r="P22" s="11">
        <v>0.38</v>
      </c>
      <c r="Q22" s="11">
        <v>11.9</v>
      </c>
      <c r="R22" s="11">
        <v>55.1</v>
      </c>
      <c r="S22" s="11">
        <v>49.6</v>
      </c>
    </row>
    <row r="23" spans="1:19" ht="13.8" x14ac:dyDescent="0.2">
      <c r="A23" s="11" t="s">
        <v>66</v>
      </c>
      <c r="B23" s="11" t="s">
        <v>43</v>
      </c>
      <c r="C23" s="11" t="s">
        <v>68</v>
      </c>
      <c r="D23" s="11" t="s">
        <v>45</v>
      </c>
      <c r="E23" s="11" t="s">
        <v>45</v>
      </c>
      <c r="F23" s="58">
        <v>2</v>
      </c>
      <c r="G23" s="14">
        <v>358720</v>
      </c>
      <c r="H23" s="14">
        <v>3469696.1068402254</v>
      </c>
      <c r="I23" s="11">
        <v>12.040865915000001</v>
      </c>
      <c r="J23" s="14"/>
      <c r="K23" s="14"/>
      <c r="L23" s="11">
        <v>5.3</v>
      </c>
      <c r="M23" s="23">
        <v>70.900000000000006</v>
      </c>
      <c r="N23" s="23">
        <v>-25.4</v>
      </c>
      <c r="O23" s="11">
        <v>0.31</v>
      </c>
      <c r="P23" s="11">
        <v>0.34</v>
      </c>
      <c r="Q23" s="11">
        <v>10.199999999999999</v>
      </c>
      <c r="R23" s="11">
        <v>55</v>
      </c>
      <c r="S23" s="11">
        <v>50.3</v>
      </c>
    </row>
    <row r="24" spans="1:19" ht="13.8" x14ac:dyDescent="0.2">
      <c r="A24" s="11" t="s">
        <v>66</v>
      </c>
      <c r="B24" s="11" t="s">
        <v>43</v>
      </c>
      <c r="C24" s="11" t="s">
        <v>68</v>
      </c>
      <c r="D24" s="11" t="s">
        <v>45</v>
      </c>
      <c r="E24" s="11" t="s">
        <v>45</v>
      </c>
      <c r="F24" s="59">
        <v>3</v>
      </c>
      <c r="G24" s="14">
        <v>373030</v>
      </c>
      <c r="H24" s="14">
        <v>3558391.8643750967</v>
      </c>
      <c r="I24" s="11">
        <v>11.76207</v>
      </c>
      <c r="J24" s="14"/>
      <c r="K24" s="14"/>
      <c r="L24" s="11">
        <v>6.1</v>
      </c>
      <c r="M24" s="23">
        <v>70.900000000000006</v>
      </c>
      <c r="N24" s="23"/>
      <c r="O24" s="11">
        <v>0.37</v>
      </c>
      <c r="P24" s="11">
        <v>0.42</v>
      </c>
      <c r="Q24" s="11">
        <v>12.4</v>
      </c>
      <c r="R24" s="11">
        <v>54</v>
      </c>
      <c r="S24" s="11">
        <v>48.1</v>
      </c>
    </row>
    <row r="25" spans="1:19" ht="13.8" x14ac:dyDescent="0.2">
      <c r="A25" s="11" t="s">
        <v>66</v>
      </c>
      <c r="B25" s="11" t="s">
        <v>43</v>
      </c>
      <c r="C25" s="11" t="s">
        <v>68</v>
      </c>
      <c r="D25" s="11" t="s">
        <v>45</v>
      </c>
      <c r="E25" s="11" t="s">
        <v>45</v>
      </c>
      <c r="F25" s="50" t="s">
        <v>0</v>
      </c>
      <c r="G25" s="14">
        <f t="shared" ref="G25:S25" si="5">AVERAGE(G22:G24)</f>
        <v>367636.66666666669</v>
      </c>
      <c r="H25" s="14">
        <f t="shared" si="5"/>
        <v>3479168.0899987072</v>
      </c>
      <c r="I25" s="11">
        <f t="shared" si="5"/>
        <v>11.748130624</v>
      </c>
      <c r="J25" s="14">
        <f t="shared" si="5"/>
        <v>2512400</v>
      </c>
      <c r="K25" s="14">
        <f t="shared" si="5"/>
        <v>9312906.9067907389</v>
      </c>
      <c r="L25" s="11">
        <f t="shared" si="5"/>
        <v>5.2018588296666666</v>
      </c>
      <c r="M25" s="14">
        <f t="shared" si="5"/>
        <v>70.900000000000006</v>
      </c>
      <c r="N25" s="14">
        <f t="shared" si="5"/>
        <v>-25.95</v>
      </c>
      <c r="O25" s="11">
        <f t="shared" si="5"/>
        <v>0.34</v>
      </c>
      <c r="P25" s="11">
        <f t="shared" si="5"/>
        <v>0.37999999999999995</v>
      </c>
      <c r="Q25" s="11">
        <f t="shared" si="5"/>
        <v>11.5</v>
      </c>
      <c r="R25" s="11">
        <f t="shared" si="5"/>
        <v>54.699999999999996</v>
      </c>
      <c r="S25" s="11">
        <f t="shared" si="5"/>
        <v>49.333333333333336</v>
      </c>
    </row>
    <row r="26" spans="1:19" ht="13.8" x14ac:dyDescent="0.2">
      <c r="A26" s="11" t="s">
        <v>66</v>
      </c>
      <c r="B26" s="11" t="s">
        <v>43</v>
      </c>
      <c r="C26" s="11" t="s">
        <v>68</v>
      </c>
      <c r="D26" s="11" t="s">
        <v>53</v>
      </c>
      <c r="E26" s="11" t="s">
        <v>54</v>
      </c>
      <c r="F26" s="58">
        <v>1</v>
      </c>
      <c r="G26" s="14">
        <v>446540</v>
      </c>
      <c r="H26" s="14">
        <v>6648531.8739957269</v>
      </c>
      <c r="I26" s="11">
        <v>12.516718608000001</v>
      </c>
      <c r="J26" s="14">
        <v>2126900</v>
      </c>
      <c r="K26" s="14">
        <v>1671377.0844484002</v>
      </c>
      <c r="L26" s="11">
        <v>5.9570099105000001</v>
      </c>
      <c r="M26" s="23">
        <v>71.599999999999994</v>
      </c>
      <c r="N26" s="23">
        <v>-27.1</v>
      </c>
      <c r="O26" s="11">
        <v>0.33</v>
      </c>
      <c r="P26" s="11">
        <v>0.37</v>
      </c>
      <c r="Q26" s="11">
        <v>12.3</v>
      </c>
      <c r="R26" s="11">
        <v>55.1</v>
      </c>
      <c r="S26" s="11">
        <v>49.9</v>
      </c>
    </row>
    <row r="27" spans="1:19" ht="13.8" x14ac:dyDescent="0.2">
      <c r="A27" s="11" t="s">
        <v>66</v>
      </c>
      <c r="B27" s="11" t="s">
        <v>43</v>
      </c>
      <c r="C27" s="11" t="s">
        <v>68</v>
      </c>
      <c r="D27" s="11" t="s">
        <v>53</v>
      </c>
      <c r="E27" s="11" t="s">
        <v>54</v>
      </c>
      <c r="F27" s="58">
        <v>2</v>
      </c>
      <c r="G27" s="14">
        <v>476280</v>
      </c>
      <c r="H27" s="14">
        <v>4859090.0392762655</v>
      </c>
      <c r="I27" s="11">
        <v>12.76090956</v>
      </c>
      <c r="J27" s="14">
        <v>3340500</v>
      </c>
      <c r="K27" s="14">
        <v>20116993.545605421</v>
      </c>
      <c r="L27" s="11">
        <v>6.8820986508000006</v>
      </c>
      <c r="M27" s="23">
        <v>71.7</v>
      </c>
      <c r="N27" s="23">
        <v>-27</v>
      </c>
      <c r="O27" s="11">
        <v>0.33</v>
      </c>
      <c r="P27" s="11">
        <v>0.37</v>
      </c>
      <c r="Q27" s="11">
        <v>14</v>
      </c>
      <c r="R27" s="11">
        <v>56.1</v>
      </c>
      <c r="S27" s="11">
        <v>50.8</v>
      </c>
    </row>
    <row r="28" spans="1:19" ht="13.8" x14ac:dyDescent="0.2">
      <c r="A28" s="11" t="s">
        <v>66</v>
      </c>
      <c r="B28" s="11" t="s">
        <v>43</v>
      </c>
      <c r="C28" s="11" t="s">
        <v>68</v>
      </c>
      <c r="D28" s="11" t="s">
        <v>53</v>
      </c>
      <c r="E28" s="11" t="s">
        <v>54</v>
      </c>
      <c r="F28" s="59">
        <v>3</v>
      </c>
      <c r="G28" s="14">
        <v>467620</v>
      </c>
      <c r="H28" s="14">
        <v>4726928.9849188793</v>
      </c>
      <c r="I28" s="11">
        <v>12.664772639999999</v>
      </c>
      <c r="J28" s="14">
        <v>2935200</v>
      </c>
      <c r="K28" s="14">
        <v>12544089.052388143</v>
      </c>
      <c r="L28" s="11">
        <v>4.8384733940000002</v>
      </c>
      <c r="M28" s="23">
        <v>70</v>
      </c>
      <c r="N28" s="23"/>
      <c r="O28" s="11">
        <v>0.33</v>
      </c>
      <c r="P28" s="11">
        <v>0.37</v>
      </c>
      <c r="Q28" s="11">
        <v>12.3</v>
      </c>
      <c r="R28" s="11">
        <v>55.1</v>
      </c>
      <c r="S28" s="11">
        <v>49.9</v>
      </c>
    </row>
    <row r="29" spans="1:19" ht="13.8" x14ac:dyDescent="0.2">
      <c r="A29" s="11" t="s">
        <v>66</v>
      </c>
      <c r="B29" s="11" t="s">
        <v>43</v>
      </c>
      <c r="C29" s="11" t="s">
        <v>68</v>
      </c>
      <c r="D29" s="11" t="s">
        <v>53</v>
      </c>
      <c r="E29" s="11" t="s">
        <v>54</v>
      </c>
      <c r="F29" s="50" t="s">
        <v>0</v>
      </c>
      <c r="G29" s="14">
        <f t="shared" ref="G29:S29" si="6">AVERAGE(G26:G28)</f>
        <v>463480</v>
      </c>
      <c r="H29" s="14">
        <f t="shared" si="6"/>
        <v>5411516.9660636242</v>
      </c>
      <c r="I29" s="11">
        <f t="shared" si="6"/>
        <v>12.647466936000001</v>
      </c>
      <c r="J29" s="14">
        <f t="shared" si="6"/>
        <v>2800866.6666666665</v>
      </c>
      <c r="K29" s="14">
        <f t="shared" si="6"/>
        <v>11444153.227480656</v>
      </c>
      <c r="L29" s="11">
        <f t="shared" si="6"/>
        <v>5.8925273184333342</v>
      </c>
      <c r="M29" s="14">
        <f t="shared" si="6"/>
        <v>71.100000000000009</v>
      </c>
      <c r="N29" s="14">
        <f t="shared" si="6"/>
        <v>-27.05</v>
      </c>
      <c r="O29" s="11">
        <f t="shared" si="6"/>
        <v>0.33</v>
      </c>
      <c r="P29" s="11">
        <f t="shared" si="6"/>
        <v>0.36999999999999994</v>
      </c>
      <c r="Q29" s="11">
        <f t="shared" si="6"/>
        <v>12.866666666666667</v>
      </c>
      <c r="R29" s="11">
        <f t="shared" si="6"/>
        <v>55.433333333333337</v>
      </c>
      <c r="S29" s="11">
        <f t="shared" si="6"/>
        <v>50.199999999999996</v>
      </c>
    </row>
    <row r="30" spans="1:19" ht="13.8" x14ac:dyDescent="0.2">
      <c r="A30" s="11" t="s">
        <v>66</v>
      </c>
      <c r="B30" s="11" t="s">
        <v>43</v>
      </c>
      <c r="C30" s="11" t="s">
        <v>68</v>
      </c>
      <c r="D30" s="11" t="s">
        <v>55</v>
      </c>
      <c r="E30" s="11" t="s">
        <v>56</v>
      </c>
      <c r="F30" s="58">
        <v>1</v>
      </c>
      <c r="G30" s="14">
        <v>360180</v>
      </c>
      <c r="H30" s="14">
        <v>3417178.6246828185</v>
      </c>
      <c r="I30" s="11">
        <v>13.051739331999999</v>
      </c>
      <c r="J30" s="14">
        <v>2396100</v>
      </c>
      <c r="K30" s="14">
        <v>10785132.881246911</v>
      </c>
      <c r="L30" s="11">
        <v>5.2188599442000001</v>
      </c>
      <c r="M30" s="23">
        <v>70</v>
      </c>
      <c r="N30" s="23">
        <v>-26.7</v>
      </c>
      <c r="O30" s="11">
        <v>0.18</v>
      </c>
      <c r="P30" s="11">
        <v>0.18</v>
      </c>
      <c r="Q30" s="11">
        <v>0.13</v>
      </c>
      <c r="R30" s="11">
        <v>64.099999999999994</v>
      </c>
      <c r="S30" s="11">
        <v>64.099999999999994</v>
      </c>
    </row>
    <row r="31" spans="1:19" ht="13.8" x14ac:dyDescent="0.2">
      <c r="A31" s="11" t="s">
        <v>66</v>
      </c>
      <c r="B31" s="11" t="s">
        <v>43</v>
      </c>
      <c r="C31" s="11" t="s">
        <v>68</v>
      </c>
      <c r="D31" s="11" t="s">
        <v>55</v>
      </c>
      <c r="E31" s="11" t="s">
        <v>56</v>
      </c>
      <c r="F31" s="58">
        <v>2</v>
      </c>
      <c r="G31" s="14">
        <v>364750</v>
      </c>
      <c r="H31" s="14">
        <v>3589021.9725619783</v>
      </c>
      <c r="I31" s="11">
        <v>13.428423730000002</v>
      </c>
      <c r="J31" s="14">
        <v>3009500</v>
      </c>
      <c r="K31" s="14">
        <v>16985363.088103328</v>
      </c>
      <c r="L31" s="11">
        <v>6.7870162986999993</v>
      </c>
      <c r="M31" s="23">
        <v>70.599999999999994</v>
      </c>
      <c r="N31" s="23">
        <v>-28</v>
      </c>
      <c r="O31" s="11">
        <v>0.17</v>
      </c>
      <c r="P31" s="11">
        <v>0.17</v>
      </c>
      <c r="Q31" s="11">
        <v>1.79</v>
      </c>
      <c r="R31" s="11">
        <v>64.599999999999994</v>
      </c>
      <c r="S31" s="11">
        <v>64.099999999999994</v>
      </c>
    </row>
    <row r="32" spans="1:19" ht="13.8" x14ac:dyDescent="0.2">
      <c r="A32" s="11" t="s">
        <v>66</v>
      </c>
      <c r="B32" s="11" t="s">
        <v>43</v>
      </c>
      <c r="C32" s="11" t="s">
        <v>68</v>
      </c>
      <c r="D32" s="11" t="s">
        <v>55</v>
      </c>
      <c r="E32" s="11" t="s">
        <v>56</v>
      </c>
      <c r="F32" s="59">
        <v>3</v>
      </c>
      <c r="G32" s="14">
        <v>392740</v>
      </c>
      <c r="H32" s="14">
        <v>3910678.382748419</v>
      </c>
      <c r="I32" s="11">
        <v>13.421783386000001</v>
      </c>
      <c r="J32" s="14">
        <v>2154400</v>
      </c>
      <c r="K32" s="14">
        <v>15099380.198758371</v>
      </c>
      <c r="L32" s="11">
        <v>6.3552624091999999</v>
      </c>
      <c r="M32" s="23">
        <v>70.099999999999994</v>
      </c>
      <c r="N32" s="23"/>
      <c r="O32" s="11">
        <v>0.18</v>
      </c>
      <c r="P32" s="11">
        <v>0.18</v>
      </c>
      <c r="Q32" s="11">
        <v>1.65</v>
      </c>
      <c r="R32" s="11">
        <v>64.099999999999994</v>
      </c>
      <c r="S32" s="11">
        <v>64.599999999999994</v>
      </c>
    </row>
    <row r="33" spans="1:19" ht="13.8" x14ac:dyDescent="0.2">
      <c r="A33" s="11" t="s">
        <v>66</v>
      </c>
      <c r="B33" s="11" t="s">
        <v>43</v>
      </c>
      <c r="C33" s="11" t="s">
        <v>68</v>
      </c>
      <c r="D33" s="11" t="s">
        <v>55</v>
      </c>
      <c r="E33" s="11" t="s">
        <v>56</v>
      </c>
      <c r="F33" s="50" t="s">
        <v>0</v>
      </c>
      <c r="G33" s="14">
        <f t="shared" ref="G33:S33" si="7">AVERAGE(G30:G32)</f>
        <v>372556.66666666669</v>
      </c>
      <c r="H33" s="14">
        <f t="shared" si="7"/>
        <v>3638959.6599977389</v>
      </c>
      <c r="I33" s="11">
        <f t="shared" si="7"/>
        <v>13.300648816000001</v>
      </c>
      <c r="J33" s="14">
        <f t="shared" si="7"/>
        <v>2520000</v>
      </c>
      <c r="K33" s="14">
        <f t="shared" si="7"/>
        <v>14289958.72270287</v>
      </c>
      <c r="L33" s="11">
        <f t="shared" si="7"/>
        <v>6.1203795507000001</v>
      </c>
      <c r="M33" s="14">
        <f t="shared" si="7"/>
        <v>70.233333333333334</v>
      </c>
      <c r="N33" s="14">
        <f t="shared" si="7"/>
        <v>-27.35</v>
      </c>
      <c r="O33" s="11">
        <f t="shared" si="7"/>
        <v>0.17666666666666667</v>
      </c>
      <c r="P33" s="11">
        <f t="shared" si="7"/>
        <v>0.17666666666666667</v>
      </c>
      <c r="Q33" s="11">
        <f t="shared" si="7"/>
        <v>1.19</v>
      </c>
      <c r="R33" s="11">
        <f t="shared" si="7"/>
        <v>64.266666666666666</v>
      </c>
      <c r="S33" s="11">
        <f t="shared" si="7"/>
        <v>64.266666666666666</v>
      </c>
    </row>
    <row r="34" spans="1:19" ht="13.8" x14ac:dyDescent="0.2">
      <c r="A34" s="11" t="s">
        <v>66</v>
      </c>
      <c r="B34" s="11" t="s">
        <v>43</v>
      </c>
      <c r="C34" s="11" t="s">
        <v>68</v>
      </c>
      <c r="D34" s="11" t="s">
        <v>57</v>
      </c>
      <c r="E34" s="11" t="s">
        <v>69</v>
      </c>
      <c r="F34" s="58">
        <v>1</v>
      </c>
      <c r="G34" s="14">
        <v>508450</v>
      </c>
      <c r="H34" s="14">
        <v>4817124.7958831871</v>
      </c>
      <c r="I34" s="11">
        <v>12.621632320000002</v>
      </c>
      <c r="J34" s="14">
        <v>2711800</v>
      </c>
      <c r="K34" s="14">
        <v>15649387.269017568</v>
      </c>
      <c r="L34" s="11">
        <v>6.8325297472000006</v>
      </c>
      <c r="M34" s="23">
        <v>69</v>
      </c>
      <c r="N34" s="23">
        <v>-25</v>
      </c>
      <c r="O34" s="11">
        <v>0.17</v>
      </c>
      <c r="P34" s="11">
        <v>0.15</v>
      </c>
      <c r="Q34" s="11">
        <v>11.5</v>
      </c>
      <c r="R34" s="11">
        <v>69.2</v>
      </c>
      <c r="S34" s="11">
        <v>72.3</v>
      </c>
    </row>
    <row r="35" spans="1:19" ht="13.8" x14ac:dyDescent="0.2">
      <c r="A35" s="11" t="s">
        <v>66</v>
      </c>
      <c r="B35" s="11" t="s">
        <v>43</v>
      </c>
      <c r="C35" s="11" t="s">
        <v>68</v>
      </c>
      <c r="D35" s="11" t="s">
        <v>57</v>
      </c>
      <c r="E35" s="11" t="s">
        <v>69</v>
      </c>
      <c r="F35" s="58">
        <v>2</v>
      </c>
      <c r="G35" s="14">
        <v>494470</v>
      </c>
      <c r="H35" s="14">
        <v>4765849.2503080927</v>
      </c>
      <c r="I35" s="11">
        <v>12.792284436999999</v>
      </c>
      <c r="J35" s="14">
        <v>3158800</v>
      </c>
      <c r="K35" s="14">
        <v>14647676.850369116</v>
      </c>
      <c r="L35" s="11">
        <v>5.5191008283999992</v>
      </c>
      <c r="M35" s="23">
        <v>68.7</v>
      </c>
      <c r="N35" s="23">
        <v>-24</v>
      </c>
      <c r="O35" s="11">
        <v>0.17</v>
      </c>
      <c r="P35" s="11">
        <v>0.15</v>
      </c>
      <c r="Q35" s="11">
        <v>10.3</v>
      </c>
      <c r="R35" s="11">
        <v>69.3</v>
      </c>
      <c r="S35" s="11">
        <v>72.2</v>
      </c>
    </row>
    <row r="36" spans="1:19" ht="13.8" x14ac:dyDescent="0.2">
      <c r="A36" s="11" t="s">
        <v>66</v>
      </c>
      <c r="B36" s="11" t="s">
        <v>43</v>
      </c>
      <c r="C36" s="11" t="s">
        <v>68</v>
      </c>
      <c r="D36" s="11" t="s">
        <v>57</v>
      </c>
      <c r="E36" s="11" t="s">
        <v>69</v>
      </c>
      <c r="F36" s="59">
        <v>3</v>
      </c>
      <c r="G36" s="14">
        <v>507160</v>
      </c>
      <c r="H36" s="14">
        <v>4925118.9172846405</v>
      </c>
      <c r="I36" s="11">
        <v>12.911172883000001</v>
      </c>
      <c r="J36" s="14">
        <v>3636000</v>
      </c>
      <c r="K36" s="14">
        <v>17414286.145705923</v>
      </c>
      <c r="L36" s="11">
        <v>5.8611280831999997</v>
      </c>
      <c r="M36" s="23">
        <v>69.2</v>
      </c>
      <c r="N36" s="23"/>
      <c r="O36" s="11">
        <v>0.17</v>
      </c>
      <c r="P36" s="11">
        <v>0.15</v>
      </c>
      <c r="Q36" s="11">
        <v>11.2</v>
      </c>
      <c r="R36" s="11">
        <v>68.8</v>
      </c>
      <c r="S36" s="11">
        <v>72</v>
      </c>
    </row>
    <row r="37" spans="1:19" ht="13.8" x14ac:dyDescent="0.2">
      <c r="A37" s="11" t="s">
        <v>66</v>
      </c>
      <c r="B37" s="11" t="s">
        <v>43</v>
      </c>
      <c r="C37" s="11" t="s">
        <v>68</v>
      </c>
      <c r="D37" s="11" t="s">
        <v>57</v>
      </c>
      <c r="E37" s="11" t="s">
        <v>69</v>
      </c>
      <c r="F37" s="50" t="s">
        <v>0</v>
      </c>
      <c r="G37" s="14">
        <f t="shared" ref="G37:S37" si="8">AVERAGE(G34:G36)</f>
        <v>503360</v>
      </c>
      <c r="H37" s="14">
        <f t="shared" si="8"/>
        <v>4836030.9878253071</v>
      </c>
      <c r="I37" s="11">
        <f t="shared" si="8"/>
        <v>12.77502988</v>
      </c>
      <c r="J37" s="14">
        <f t="shared" si="8"/>
        <v>3168866.6666666665</v>
      </c>
      <c r="K37" s="14">
        <f t="shared" si="8"/>
        <v>15903783.421697536</v>
      </c>
      <c r="L37" s="11">
        <f t="shared" si="8"/>
        <v>6.0709195529333329</v>
      </c>
      <c r="M37" s="14">
        <f t="shared" si="8"/>
        <v>68.966666666666654</v>
      </c>
      <c r="N37" s="14">
        <f t="shared" si="8"/>
        <v>-24.5</v>
      </c>
      <c r="O37" s="11">
        <f t="shared" si="8"/>
        <v>0.17</v>
      </c>
      <c r="P37" s="11">
        <f t="shared" si="8"/>
        <v>0.15</v>
      </c>
      <c r="Q37" s="11">
        <f t="shared" si="8"/>
        <v>11</v>
      </c>
      <c r="R37" s="11">
        <f t="shared" si="8"/>
        <v>69.100000000000009</v>
      </c>
      <c r="S37" s="11">
        <f t="shared" si="8"/>
        <v>72.166666666666671</v>
      </c>
    </row>
    <row r="38" spans="1:19" ht="13.8" x14ac:dyDescent="0.2">
      <c r="A38" s="11" t="s">
        <v>65</v>
      </c>
      <c r="B38" s="11" t="s">
        <v>42</v>
      </c>
      <c r="C38" s="11" t="s">
        <v>68</v>
      </c>
      <c r="D38" s="11" t="s">
        <v>45</v>
      </c>
      <c r="E38" s="11" t="s">
        <v>45</v>
      </c>
      <c r="F38" s="58">
        <v>1</v>
      </c>
      <c r="G38" s="14">
        <v>1302400</v>
      </c>
      <c r="H38" s="14">
        <v>8481502.6251170747</v>
      </c>
      <c r="I38" s="11">
        <v>7.3441747500000005</v>
      </c>
      <c r="J38" s="14">
        <v>3755400</v>
      </c>
      <c r="K38" s="14">
        <v>8750985.8404553141</v>
      </c>
      <c r="L38" s="11">
        <v>4.4901471725000004</v>
      </c>
      <c r="M38" s="23">
        <v>82</v>
      </c>
      <c r="N38" s="23">
        <v>-17.03125</v>
      </c>
      <c r="O38" s="11">
        <v>0.53409348474815999</v>
      </c>
      <c r="P38" s="11">
        <v>0.66519203828647999</v>
      </c>
      <c r="Q38" s="11">
        <v>24.545993778624098</v>
      </c>
      <c r="R38" s="11">
        <v>44.127107771527456</v>
      </c>
      <c r="S38" s="11">
        <v>33.287592595533724</v>
      </c>
    </row>
    <row r="39" spans="1:19" ht="13.8" x14ac:dyDescent="0.2">
      <c r="A39" s="11" t="s">
        <v>65</v>
      </c>
      <c r="B39" s="11" t="s">
        <v>42</v>
      </c>
      <c r="C39" s="11" t="s">
        <v>68</v>
      </c>
      <c r="D39" s="11" t="s">
        <v>45</v>
      </c>
      <c r="E39" s="11" t="s">
        <v>45</v>
      </c>
      <c r="F39" s="58">
        <v>2</v>
      </c>
      <c r="G39" s="14">
        <v>1330500</v>
      </c>
      <c r="H39" s="14">
        <v>8706304.8690322693</v>
      </c>
      <c r="I39" s="11">
        <v>7.3673266590000006</v>
      </c>
      <c r="J39" s="14">
        <v>11719000</v>
      </c>
      <c r="K39" s="14">
        <v>6940428.9324601628</v>
      </c>
      <c r="L39" s="11">
        <v>4.8861037872999997</v>
      </c>
      <c r="M39" s="23">
        <v>82</v>
      </c>
      <c r="N39" s="23">
        <v>-16.29032258064516</v>
      </c>
      <c r="O39" s="11">
        <v>0.52097048610448993</v>
      </c>
      <c r="P39" s="11">
        <v>0.64709255821073008</v>
      </c>
      <c r="Q39" s="11">
        <v>24.20906279150411</v>
      </c>
      <c r="R39" s="11">
        <v>44.763911856574239</v>
      </c>
      <c r="S39" s="11">
        <v>34.239826148846561</v>
      </c>
    </row>
    <row r="40" spans="1:19" ht="13.8" x14ac:dyDescent="0.2">
      <c r="A40" s="11" t="s">
        <v>65</v>
      </c>
      <c r="B40" s="11" t="s">
        <v>42</v>
      </c>
      <c r="C40" s="11" t="s">
        <v>68</v>
      </c>
      <c r="D40" s="11" t="s">
        <v>45</v>
      </c>
      <c r="E40" s="11" t="s">
        <v>45</v>
      </c>
      <c r="F40" s="59">
        <v>3</v>
      </c>
      <c r="G40" s="14">
        <v>1313100</v>
      </c>
      <c r="H40" s="14">
        <v>8609681.7140100431</v>
      </c>
      <c r="I40" s="11">
        <v>7.3812315280000007</v>
      </c>
      <c r="J40" s="14">
        <v>11719000</v>
      </c>
      <c r="K40" s="14">
        <v>7265770.5210320037</v>
      </c>
      <c r="L40" s="11">
        <v>4.1565933639999999</v>
      </c>
      <c r="M40" s="23">
        <v>81.5</v>
      </c>
      <c r="N40" s="23"/>
      <c r="O40" s="11">
        <v>0.54571707732975006</v>
      </c>
      <c r="P40" s="11">
        <v>0.69173327065073009</v>
      </c>
      <c r="Q40" s="11">
        <v>26.756757189174348</v>
      </c>
      <c r="R40" s="11">
        <v>44.334384539751845</v>
      </c>
      <c r="S40" s="11">
        <v>32.94556397503429</v>
      </c>
    </row>
    <row r="41" spans="1:19" ht="13.8" x14ac:dyDescent="0.2">
      <c r="A41" s="11" t="s">
        <v>65</v>
      </c>
      <c r="B41" s="11" t="s">
        <v>42</v>
      </c>
      <c r="C41" s="11" t="s">
        <v>68</v>
      </c>
      <c r="D41" s="11" t="s">
        <v>45</v>
      </c>
      <c r="E41" s="11" t="s">
        <v>45</v>
      </c>
      <c r="F41" s="50" t="s">
        <v>0</v>
      </c>
      <c r="G41" s="14">
        <f t="shared" ref="G41:S41" si="9">AVERAGE(G38:G40)</f>
        <v>1315333.3333333333</v>
      </c>
      <c r="H41" s="14">
        <f t="shared" si="9"/>
        <v>8599163.0693864617</v>
      </c>
      <c r="I41" s="11">
        <f t="shared" si="9"/>
        <v>7.3642443123333337</v>
      </c>
      <c r="J41" s="14">
        <f t="shared" si="9"/>
        <v>9064466.666666666</v>
      </c>
      <c r="K41" s="14">
        <f t="shared" si="9"/>
        <v>7652395.0979824932</v>
      </c>
      <c r="L41" s="11">
        <f t="shared" si="9"/>
        <v>4.5109481079333333</v>
      </c>
      <c r="M41" s="14">
        <f t="shared" si="9"/>
        <v>81.833333333333329</v>
      </c>
      <c r="N41" s="14">
        <f t="shared" si="9"/>
        <v>-16.66078629032258</v>
      </c>
      <c r="O41" s="11">
        <f t="shared" si="9"/>
        <v>0.53359368272746666</v>
      </c>
      <c r="P41" s="11">
        <f t="shared" si="9"/>
        <v>0.66800595571598009</v>
      </c>
      <c r="Q41" s="11">
        <f t="shared" si="9"/>
        <v>25.170604586434184</v>
      </c>
      <c r="R41" s="11">
        <f t="shared" si="9"/>
        <v>44.408468055951182</v>
      </c>
      <c r="S41" s="11">
        <f t="shared" si="9"/>
        <v>33.490994239804856</v>
      </c>
    </row>
    <row r="42" spans="1:19" ht="13.8" x14ac:dyDescent="0.2">
      <c r="A42" s="11" t="s">
        <v>65</v>
      </c>
      <c r="B42" s="11" t="s">
        <v>42</v>
      </c>
      <c r="C42" s="11" t="s">
        <v>68</v>
      </c>
      <c r="D42" s="11" t="s">
        <v>53</v>
      </c>
      <c r="E42" s="11" t="s">
        <v>54</v>
      </c>
      <c r="F42" s="58">
        <v>1</v>
      </c>
      <c r="G42" s="14">
        <v>1359800</v>
      </c>
      <c r="H42" s="14">
        <v>8318480.2444078168</v>
      </c>
      <c r="I42" s="11">
        <v>9.1139415479999997</v>
      </c>
      <c r="J42" s="14">
        <v>9672700</v>
      </c>
      <c r="K42" s="14">
        <v>24115180.737683594</v>
      </c>
      <c r="L42" s="11">
        <v>5.2709538852</v>
      </c>
      <c r="M42" s="23">
        <v>81.7</v>
      </c>
      <c r="N42" s="23">
        <v>-19.344262295081968</v>
      </c>
      <c r="O42" s="11">
        <v>0.53163769189267995</v>
      </c>
      <c r="P42" s="11">
        <v>0.69505827850662005</v>
      </c>
      <c r="Q42" s="11">
        <v>30.739089629282585</v>
      </c>
      <c r="R42" s="11">
        <v>46.201053990258778</v>
      </c>
      <c r="S42" s="11">
        <v>34.693904442128122</v>
      </c>
    </row>
    <row r="43" spans="1:19" ht="13.8" x14ac:dyDescent="0.2">
      <c r="A43" s="11" t="s">
        <v>65</v>
      </c>
      <c r="B43" s="11" t="s">
        <v>42</v>
      </c>
      <c r="C43" s="11" t="s">
        <v>68</v>
      </c>
      <c r="D43" s="11" t="s">
        <v>53</v>
      </c>
      <c r="E43" s="11" t="s">
        <v>54</v>
      </c>
      <c r="F43" s="58">
        <v>2</v>
      </c>
      <c r="G43" s="14">
        <v>1264500</v>
      </c>
      <c r="H43" s="14">
        <v>8140451.2412862126</v>
      </c>
      <c r="I43" s="11">
        <v>7.3082027199999997</v>
      </c>
      <c r="J43" s="14">
        <v>5044000</v>
      </c>
      <c r="K43" s="14">
        <v>19274670.418553974</v>
      </c>
      <c r="L43" s="11">
        <v>4.1658627019000001</v>
      </c>
      <c r="M43" s="23">
        <v>82</v>
      </c>
      <c r="N43" s="23">
        <v>-19.84</v>
      </c>
      <c r="O43" s="11">
        <v>0.51446723518894011</v>
      </c>
      <c r="P43" s="11">
        <v>0.67018364206887993</v>
      </c>
      <c r="Q43" s="11">
        <v>30.267507088717196</v>
      </c>
      <c r="R43" s="11">
        <v>46.559123271842239</v>
      </c>
      <c r="S43" s="11">
        <v>35.555593782885921</v>
      </c>
    </row>
    <row r="44" spans="1:19" ht="13.8" x14ac:dyDescent="0.2">
      <c r="A44" s="11" t="s">
        <v>65</v>
      </c>
      <c r="B44" s="11" t="s">
        <v>42</v>
      </c>
      <c r="C44" s="11" t="s">
        <v>68</v>
      </c>
      <c r="D44" s="11" t="s">
        <v>53</v>
      </c>
      <c r="E44" s="11" t="s">
        <v>54</v>
      </c>
      <c r="F44" s="59">
        <v>3</v>
      </c>
      <c r="G44" s="14">
        <v>1444700</v>
      </c>
      <c r="H44" s="14">
        <v>8546717.0934797451</v>
      </c>
      <c r="I44" s="11">
        <v>7.7146170359999999</v>
      </c>
      <c r="J44" s="14"/>
      <c r="K44" s="14"/>
      <c r="L44" s="11">
        <v>5.7419581900000001</v>
      </c>
      <c r="M44" s="23">
        <v>80.900000000000006</v>
      </c>
      <c r="N44" s="23"/>
      <c r="O44" s="11">
        <v>0.52731359533500999</v>
      </c>
      <c r="P44" s="11">
        <v>0.66033587530255</v>
      </c>
      <c r="Q44" s="11">
        <v>3.0888812558308998</v>
      </c>
      <c r="R44" s="11">
        <v>45.859181236560296</v>
      </c>
      <c r="S44" s="11">
        <v>33.967695678100903</v>
      </c>
    </row>
    <row r="45" spans="1:19" ht="13.8" x14ac:dyDescent="0.2">
      <c r="A45" s="11" t="s">
        <v>65</v>
      </c>
      <c r="B45" s="11" t="s">
        <v>42</v>
      </c>
      <c r="C45" s="11" t="s">
        <v>68</v>
      </c>
      <c r="D45" s="11" t="s">
        <v>53</v>
      </c>
      <c r="E45" s="11" t="s">
        <v>54</v>
      </c>
      <c r="F45" s="50" t="s">
        <v>0</v>
      </c>
      <c r="G45" s="14">
        <f t="shared" ref="G45:S45" si="10">AVERAGE(G42:G44)</f>
        <v>1356333.3333333333</v>
      </c>
      <c r="H45" s="14">
        <f t="shared" si="10"/>
        <v>8335216.1930579245</v>
      </c>
      <c r="I45" s="11">
        <f t="shared" si="10"/>
        <v>8.045587101333334</v>
      </c>
      <c r="J45" s="14">
        <f t="shared" si="10"/>
        <v>7358350</v>
      </c>
      <c r="K45" s="14">
        <f t="shared" si="10"/>
        <v>21694925.578118786</v>
      </c>
      <c r="L45" s="11">
        <f t="shared" si="10"/>
        <v>5.059591592366667</v>
      </c>
      <c r="M45" s="14">
        <f t="shared" si="10"/>
        <v>81.533333333333331</v>
      </c>
      <c r="N45" s="14">
        <f t="shared" si="10"/>
        <v>-19.592131147540982</v>
      </c>
      <c r="O45" s="11">
        <f t="shared" si="10"/>
        <v>0.52447284080554335</v>
      </c>
      <c r="P45" s="11">
        <f t="shared" si="10"/>
        <v>0.67519259862601666</v>
      </c>
      <c r="Q45" s="11">
        <f t="shared" si="10"/>
        <v>21.365159324610229</v>
      </c>
      <c r="R45" s="11">
        <f t="shared" si="10"/>
        <v>46.206452832887102</v>
      </c>
      <c r="S45" s="11">
        <f t="shared" si="10"/>
        <v>34.739064634371651</v>
      </c>
    </row>
    <row r="46" spans="1:19" ht="13.8" x14ac:dyDescent="0.2">
      <c r="A46" s="11" t="s">
        <v>65</v>
      </c>
      <c r="B46" s="11" t="s">
        <v>42</v>
      </c>
      <c r="C46" s="11" t="s">
        <v>68</v>
      </c>
      <c r="D46" s="11" t="s">
        <v>55</v>
      </c>
      <c r="E46" s="11" t="s">
        <v>56</v>
      </c>
      <c r="F46" s="58">
        <v>1</v>
      </c>
      <c r="G46" s="14">
        <v>883780</v>
      </c>
      <c r="H46" s="14">
        <v>8850253.5493747294</v>
      </c>
      <c r="I46" s="11">
        <v>6.0236579879999992</v>
      </c>
      <c r="J46" s="14">
        <v>4892700</v>
      </c>
      <c r="K46" s="14">
        <v>36086257.067223094</v>
      </c>
      <c r="L46" s="11">
        <v>7.0082874139999998</v>
      </c>
      <c r="M46" s="23">
        <v>80.599999999999994</v>
      </c>
      <c r="N46" s="23">
        <v>-18.264150943396228</v>
      </c>
      <c r="O46" s="11">
        <v>0.45427632285283004</v>
      </c>
      <c r="P46" s="11">
        <v>0.5627167411149</v>
      </c>
      <c r="Q46" s="11">
        <v>21.356120063329776</v>
      </c>
      <c r="R46" s="11">
        <v>47.730878941617213</v>
      </c>
      <c r="S46" s="11">
        <v>38.724618152395294</v>
      </c>
    </row>
    <row r="47" spans="1:19" ht="13.8" x14ac:dyDescent="0.2">
      <c r="A47" s="11" t="s">
        <v>65</v>
      </c>
      <c r="B47" s="11" t="s">
        <v>42</v>
      </c>
      <c r="C47" s="11" t="s">
        <v>68</v>
      </c>
      <c r="D47" s="11" t="s">
        <v>55</v>
      </c>
      <c r="E47" s="11" t="s">
        <v>56</v>
      </c>
      <c r="F47" s="58">
        <v>2</v>
      </c>
      <c r="G47" s="14">
        <v>1033300</v>
      </c>
      <c r="H47" s="14">
        <v>6944568.7177506024</v>
      </c>
      <c r="I47" s="11">
        <v>7.5741342759999997</v>
      </c>
      <c r="J47" s="14">
        <v>3704000</v>
      </c>
      <c r="K47" s="14">
        <v>7990313.3614584729</v>
      </c>
      <c r="L47" s="11">
        <v>6.3031550369999998</v>
      </c>
      <c r="M47" s="23">
        <v>80.7</v>
      </c>
      <c r="N47" s="23">
        <v>-19.387096774193552</v>
      </c>
      <c r="O47" s="11">
        <v>0.52150106057519996</v>
      </c>
      <c r="P47" s="11">
        <v>0.62283312091599996</v>
      </c>
      <c r="Q47" s="11">
        <v>27.409664245885345</v>
      </c>
      <c r="R47" s="11">
        <v>46.94037619154448</v>
      </c>
      <c r="S47" s="11">
        <v>35.890614056553225</v>
      </c>
    </row>
    <row r="48" spans="1:19" ht="13.8" x14ac:dyDescent="0.2">
      <c r="A48" s="11" t="s">
        <v>65</v>
      </c>
      <c r="B48" s="11" t="s">
        <v>42</v>
      </c>
      <c r="C48" s="11" t="s">
        <v>68</v>
      </c>
      <c r="D48" s="11" t="s">
        <v>55</v>
      </c>
      <c r="E48" s="11" t="s">
        <v>56</v>
      </c>
      <c r="F48" s="59">
        <v>3</v>
      </c>
      <c r="G48" s="14">
        <v>1107200</v>
      </c>
      <c r="H48" s="14">
        <v>8916991.3401930593</v>
      </c>
      <c r="I48" s="11">
        <v>8.9791033200000001</v>
      </c>
      <c r="J48" s="14">
        <v>4761600</v>
      </c>
      <c r="K48" s="14">
        <v>29966250.771396738</v>
      </c>
      <c r="L48" s="11">
        <v>6.9897521088000003</v>
      </c>
      <c r="M48" s="23">
        <v>80.900000000000006</v>
      </c>
      <c r="N48" s="23"/>
      <c r="O48" s="11">
        <v>0.48151340160983996</v>
      </c>
      <c r="P48" s="11">
        <v>0.58464013272899995</v>
      </c>
      <c r="Q48" s="11">
        <v>26.045544141712032</v>
      </c>
      <c r="R48" s="11">
        <v>47.374160914230274</v>
      </c>
      <c r="S48" s="11">
        <v>37.191054875918788</v>
      </c>
    </row>
    <row r="49" spans="1:19" ht="14.4" thickBot="1" x14ac:dyDescent="0.25">
      <c r="A49" s="12" t="s">
        <v>65</v>
      </c>
      <c r="B49" s="12" t="s">
        <v>42</v>
      </c>
      <c r="C49" s="12" t="s">
        <v>68</v>
      </c>
      <c r="D49" s="12" t="s">
        <v>55</v>
      </c>
      <c r="E49" s="12" t="s">
        <v>56</v>
      </c>
      <c r="F49" s="51" t="s">
        <v>0</v>
      </c>
      <c r="G49" s="26">
        <f t="shared" ref="G49:S49" si="11">AVERAGE(G46:G48)</f>
        <v>1008093.3333333334</v>
      </c>
      <c r="H49" s="26">
        <f t="shared" si="11"/>
        <v>8237271.2024394637</v>
      </c>
      <c r="I49" s="12">
        <f t="shared" si="11"/>
        <v>7.5256318613333333</v>
      </c>
      <c r="J49" s="26">
        <f t="shared" si="11"/>
        <v>4452766.666666667</v>
      </c>
      <c r="K49" s="26">
        <f t="shared" si="11"/>
        <v>24680940.400026102</v>
      </c>
      <c r="L49" s="12">
        <f t="shared" si="11"/>
        <v>6.7670648532666666</v>
      </c>
      <c r="M49" s="26">
        <f t="shared" si="11"/>
        <v>80.733333333333334</v>
      </c>
      <c r="N49" s="26">
        <f t="shared" si="11"/>
        <v>-18.825623858794891</v>
      </c>
      <c r="O49" s="12">
        <f t="shared" si="11"/>
        <v>0.48576359501262334</v>
      </c>
      <c r="P49" s="12">
        <f t="shared" si="11"/>
        <v>0.59006333158663338</v>
      </c>
      <c r="Q49" s="12">
        <f t="shared" si="11"/>
        <v>24.937109483642384</v>
      </c>
      <c r="R49" s="12">
        <f t="shared" si="11"/>
        <v>47.34847201579732</v>
      </c>
      <c r="S49" s="12">
        <f t="shared" si="11"/>
        <v>37.268762361622436</v>
      </c>
    </row>
  </sheetData>
  <pageMargins left="0.75" right="0.75" top="1" bottom="1" header="0.5" footer="0.5"/>
  <pageSetup orientation="portrait" horizontalDpi="4294967292" verticalDpi="429496729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pane ySplit="1" topLeftCell="A35" activePane="bottomLeft" state="frozen"/>
      <selection pane="bottomLeft" activeCell="D34" sqref="D34:O34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9.453125" customWidth="1"/>
    <col min="7" max="7" width="12" style="2" customWidth="1"/>
    <col min="8" max="8" width="11.26953125" customWidth="1"/>
    <col min="9" max="9" width="11" bestFit="1" customWidth="1"/>
    <col min="10" max="10" width="11.36328125" bestFit="1" customWidth="1"/>
    <col min="11" max="11" width="12.36328125" bestFit="1" customWidth="1"/>
    <col min="12" max="17" width="11" bestFit="1" customWidth="1"/>
    <col min="18" max="18" width="12.453125" customWidth="1"/>
    <col min="19" max="19" width="11" bestFit="1" customWidth="1"/>
  </cols>
  <sheetData>
    <row r="1" spans="1:19" ht="28.2" thickBot="1" x14ac:dyDescent="0.25">
      <c r="A1" s="8" t="s">
        <v>51</v>
      </c>
      <c r="B1" s="8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152</v>
      </c>
      <c r="H1" s="8" t="s">
        <v>153</v>
      </c>
      <c r="I1" s="8" t="s">
        <v>138</v>
      </c>
      <c r="J1" s="8" t="s">
        <v>154</v>
      </c>
      <c r="K1" s="8" t="s">
        <v>155</v>
      </c>
      <c r="L1" s="8" t="s">
        <v>141</v>
      </c>
      <c r="M1" s="9" t="s">
        <v>139</v>
      </c>
      <c r="N1" s="9" t="s">
        <v>140</v>
      </c>
      <c r="O1" s="10" t="s">
        <v>156</v>
      </c>
      <c r="P1" s="10" t="s">
        <v>157</v>
      </c>
      <c r="Q1" s="10" t="s">
        <v>158</v>
      </c>
      <c r="R1" s="10" t="s">
        <v>159</v>
      </c>
      <c r="S1" s="10" t="s">
        <v>159</v>
      </c>
    </row>
    <row r="2" spans="1:19" ht="13.8" x14ac:dyDescent="0.2">
      <c r="A2" s="11" t="s">
        <v>62</v>
      </c>
      <c r="B2" s="11" t="s">
        <v>42</v>
      </c>
      <c r="C2" s="11" t="s">
        <v>68</v>
      </c>
      <c r="D2" s="11" t="s">
        <v>45</v>
      </c>
      <c r="E2" s="11" t="s">
        <v>45</v>
      </c>
      <c r="F2" s="58">
        <v>1</v>
      </c>
      <c r="G2" s="14">
        <v>2165000</v>
      </c>
      <c r="H2" s="14">
        <v>2155572.3138433499</v>
      </c>
      <c r="I2" s="11">
        <v>1.186197084</v>
      </c>
      <c r="J2" s="14" t="s">
        <v>78</v>
      </c>
      <c r="K2" s="14" t="s">
        <v>78</v>
      </c>
      <c r="L2" s="11" t="s">
        <v>78</v>
      </c>
      <c r="M2" s="23">
        <v>86.8</v>
      </c>
      <c r="N2" s="23">
        <v>-11.670928422082842</v>
      </c>
      <c r="O2" s="11">
        <v>8.9231847232437003E-2</v>
      </c>
      <c r="P2" s="11">
        <v>9.3831674166721987E-2</v>
      </c>
      <c r="Q2" s="11">
        <v>5.154916184020097</v>
      </c>
      <c r="R2" s="11">
        <v>52.036465867039283</v>
      </c>
      <c r="S2" s="11">
        <v>49.352337196178794</v>
      </c>
    </row>
    <row r="3" spans="1:19" ht="13.8" x14ac:dyDescent="0.2">
      <c r="A3" s="11" t="s">
        <v>62</v>
      </c>
      <c r="B3" s="11" t="s">
        <v>42</v>
      </c>
      <c r="C3" s="11" t="s">
        <v>68</v>
      </c>
      <c r="D3" s="11" t="s">
        <v>45</v>
      </c>
      <c r="E3" s="11" t="s">
        <v>45</v>
      </c>
      <c r="F3" s="58">
        <v>2</v>
      </c>
      <c r="G3" s="14">
        <v>2017700</v>
      </c>
      <c r="H3" s="14">
        <v>2303062.6118458002</v>
      </c>
      <c r="I3" s="11">
        <v>1.3256101040000001</v>
      </c>
      <c r="J3" s="14">
        <v>4473700</v>
      </c>
      <c r="K3" s="14">
        <v>513428.76600956509</v>
      </c>
      <c r="L3" s="11">
        <v>0.16525391119999999</v>
      </c>
      <c r="M3" s="23">
        <v>85.8</v>
      </c>
      <c r="N3" s="23">
        <v>-11.979181028539916</v>
      </c>
      <c r="O3" s="11">
        <v>0.11046154104404997</v>
      </c>
      <c r="P3" s="11">
        <v>0.11813603268818999</v>
      </c>
      <c r="Q3" s="11">
        <v>6.9476594039907367</v>
      </c>
      <c r="R3" s="11">
        <v>52.336385917553663</v>
      </c>
      <c r="S3" s="11">
        <v>49.112242832466009</v>
      </c>
    </row>
    <row r="4" spans="1:19" ht="13.8" x14ac:dyDescent="0.2">
      <c r="A4" s="11" t="s">
        <v>62</v>
      </c>
      <c r="B4" s="11" t="s">
        <v>42</v>
      </c>
      <c r="C4" s="11" t="s">
        <v>68</v>
      </c>
      <c r="D4" s="11" t="s">
        <v>45</v>
      </c>
      <c r="E4" s="11" t="s">
        <v>45</v>
      </c>
      <c r="F4" s="59">
        <v>3</v>
      </c>
      <c r="G4" s="14">
        <v>2074100</v>
      </c>
      <c r="H4" s="14">
        <v>2853854.5892970506</v>
      </c>
      <c r="I4" s="11">
        <v>1.5869167080000002</v>
      </c>
      <c r="J4" s="14">
        <v>4551000</v>
      </c>
      <c r="K4" s="14">
        <v>1492804.5992694751</v>
      </c>
      <c r="L4" s="11">
        <v>0.39740244600000002</v>
      </c>
      <c r="M4" s="23">
        <v>84.8</v>
      </c>
      <c r="N4" s="23"/>
      <c r="O4" s="11">
        <v>0.103579628193981</v>
      </c>
      <c r="P4" s="11">
        <v>0.10564964832155002</v>
      </c>
      <c r="Q4" s="11">
        <v>1.99848190581679</v>
      </c>
      <c r="R4" s="11">
        <v>49.761246639105465</v>
      </c>
      <c r="S4" s="11">
        <v>48.964277338362358</v>
      </c>
    </row>
    <row r="5" spans="1:19" ht="13.8" x14ac:dyDescent="0.2">
      <c r="A5" s="11" t="s">
        <v>62</v>
      </c>
      <c r="B5" s="11" t="s">
        <v>42</v>
      </c>
      <c r="C5" s="11" t="s">
        <v>68</v>
      </c>
      <c r="D5" s="11" t="s">
        <v>45</v>
      </c>
      <c r="E5" s="11" t="s">
        <v>45</v>
      </c>
      <c r="F5" s="50" t="s">
        <v>0</v>
      </c>
      <c r="G5" s="14">
        <f t="shared" ref="G5:R5" si="0">AVERAGE(G2:G4)</f>
        <v>2085600</v>
      </c>
      <c r="H5" s="14">
        <f t="shared" si="0"/>
        <v>2437496.5049954001</v>
      </c>
      <c r="I5" s="11">
        <f t="shared" si="0"/>
        <v>1.3662412986666668</v>
      </c>
      <c r="J5" s="14">
        <f t="shared" si="0"/>
        <v>4512350</v>
      </c>
      <c r="K5" s="14">
        <f t="shared" si="0"/>
        <v>1003116.6826395201</v>
      </c>
      <c r="L5" s="11">
        <f t="shared" si="0"/>
        <v>0.28132817860000003</v>
      </c>
      <c r="M5" s="14">
        <f t="shared" si="0"/>
        <v>85.8</v>
      </c>
      <c r="N5" s="14">
        <f t="shared" si="0"/>
        <v>-11.825054725311379</v>
      </c>
      <c r="O5" s="11">
        <f t="shared" si="0"/>
        <v>0.101091005490156</v>
      </c>
      <c r="P5" s="11">
        <f t="shared" si="0"/>
        <v>0.10587245172548733</v>
      </c>
      <c r="Q5" s="11">
        <f t="shared" si="0"/>
        <v>4.7003524979425411</v>
      </c>
      <c r="R5" s="11">
        <f t="shared" si="0"/>
        <v>51.378032807899466</v>
      </c>
      <c r="S5" s="11">
        <f t="shared" ref="S5" si="1">AVERAGE(S2:S4)</f>
        <v>49.142952455669054</v>
      </c>
    </row>
    <row r="6" spans="1:19" ht="13.8" x14ac:dyDescent="0.2">
      <c r="A6" s="11" t="s">
        <v>62</v>
      </c>
      <c r="B6" s="11" t="s">
        <v>42</v>
      </c>
      <c r="C6" s="11" t="s">
        <v>68</v>
      </c>
      <c r="D6" s="11" t="s">
        <v>55</v>
      </c>
      <c r="E6" s="11" t="s">
        <v>56</v>
      </c>
      <c r="F6" s="58">
        <v>1</v>
      </c>
      <c r="G6" s="14">
        <v>2495300</v>
      </c>
      <c r="H6" s="14">
        <v>2215440.4032693002</v>
      </c>
      <c r="I6" s="11">
        <v>1.0526114340000001</v>
      </c>
      <c r="J6" s="14">
        <v>5863600</v>
      </c>
      <c r="K6" s="14">
        <v>1388265.2783379299</v>
      </c>
      <c r="L6" s="11">
        <v>0.29599450859999998</v>
      </c>
      <c r="M6" s="23">
        <v>87.7</v>
      </c>
      <c r="N6" s="23">
        <v>-8.8114974786231031</v>
      </c>
      <c r="O6" s="11">
        <v>7.6953564712311989E-2</v>
      </c>
      <c r="P6" s="11">
        <v>7.7514242730102975E-2</v>
      </c>
      <c r="Q6" s="11">
        <v>0.72859265179860044</v>
      </c>
      <c r="R6" s="11">
        <v>52.817131867727198</v>
      </c>
      <c r="S6" s="11">
        <v>52.429138196873318</v>
      </c>
    </row>
    <row r="7" spans="1:19" ht="13.8" x14ac:dyDescent="0.2">
      <c r="A7" s="11" t="s">
        <v>62</v>
      </c>
      <c r="B7" s="11" t="s">
        <v>42</v>
      </c>
      <c r="C7" s="11" t="s">
        <v>68</v>
      </c>
      <c r="D7" s="11" t="s">
        <v>55</v>
      </c>
      <c r="E7" s="11" t="s">
        <v>56</v>
      </c>
      <c r="F7" s="58">
        <v>2</v>
      </c>
      <c r="G7" s="14">
        <v>2422500</v>
      </c>
      <c r="H7" s="14">
        <v>2773069.3065295499</v>
      </c>
      <c r="I7" s="11">
        <v>1.3194071189999999</v>
      </c>
      <c r="J7" s="14">
        <v>6952500</v>
      </c>
      <c r="K7" s="14">
        <v>1463712.0324755949</v>
      </c>
      <c r="L7" s="11">
        <v>0.26539863899999999</v>
      </c>
      <c r="M7" s="23">
        <v>87.9</v>
      </c>
      <c r="N7" s="23">
        <v>-8.5554816749782461</v>
      </c>
      <c r="O7" s="11">
        <v>7.4986711115342997E-2</v>
      </c>
      <c r="P7" s="11">
        <v>7.5482845568330986E-2</v>
      </c>
      <c r="Q7" s="11">
        <v>0.66162983495148353</v>
      </c>
      <c r="R7" s="11">
        <v>52.373365904904958</v>
      </c>
      <c r="S7" s="11">
        <v>51.965277432541882</v>
      </c>
    </row>
    <row r="8" spans="1:19" ht="13.8" x14ac:dyDescent="0.2">
      <c r="A8" s="11" t="s">
        <v>62</v>
      </c>
      <c r="B8" s="11" t="s">
        <v>42</v>
      </c>
      <c r="C8" s="11" t="s">
        <v>68</v>
      </c>
      <c r="D8" s="11" t="s">
        <v>55</v>
      </c>
      <c r="E8" s="11" t="s">
        <v>56</v>
      </c>
      <c r="F8" s="59">
        <v>3</v>
      </c>
      <c r="G8" s="14">
        <v>2639900</v>
      </c>
      <c r="H8" s="14">
        <v>2693018.3379495996</v>
      </c>
      <c r="I8" s="11">
        <v>1.1822808579999999</v>
      </c>
      <c r="J8" s="14">
        <v>4725200</v>
      </c>
      <c r="K8" s="14">
        <v>1599576.9312725549</v>
      </c>
      <c r="L8" s="11">
        <v>0.397681858</v>
      </c>
      <c r="M8" s="23">
        <v>86.9</v>
      </c>
      <c r="N8" s="23"/>
      <c r="O8" s="11">
        <v>8.2456738891776987E-2</v>
      </c>
      <c r="P8" s="11">
        <v>8.6296801600836984E-2</v>
      </c>
      <c r="Q8" s="11">
        <v>4.6570635228492492</v>
      </c>
      <c r="R8" s="11">
        <v>54.086426422441789</v>
      </c>
      <c r="S8" s="11">
        <v>52.058993056841359</v>
      </c>
    </row>
    <row r="9" spans="1:19" ht="13.8" x14ac:dyDescent="0.2">
      <c r="A9" s="11" t="s">
        <v>62</v>
      </c>
      <c r="B9" s="11" t="s">
        <v>42</v>
      </c>
      <c r="C9" s="11" t="s">
        <v>68</v>
      </c>
      <c r="D9" s="11" t="s">
        <v>55</v>
      </c>
      <c r="E9" s="11" t="s">
        <v>56</v>
      </c>
      <c r="F9" s="50" t="s">
        <v>0</v>
      </c>
      <c r="G9" s="14">
        <f t="shared" ref="G9:R9" si="2">AVERAGE(G6:G8)</f>
        <v>2519233.3333333335</v>
      </c>
      <c r="H9" s="14">
        <f t="shared" si="2"/>
        <v>2560509.3492494836</v>
      </c>
      <c r="I9" s="11">
        <f t="shared" si="2"/>
        <v>1.1847664703333334</v>
      </c>
      <c r="J9" s="14">
        <f t="shared" si="2"/>
        <v>5847100</v>
      </c>
      <c r="K9" s="14">
        <f t="shared" si="2"/>
        <v>1483851.4140286932</v>
      </c>
      <c r="L9" s="11">
        <f t="shared" si="2"/>
        <v>0.31969166853333336</v>
      </c>
      <c r="M9" s="14">
        <f t="shared" si="2"/>
        <v>87.5</v>
      </c>
      <c r="N9" s="14">
        <f t="shared" si="2"/>
        <v>-8.6834895768006746</v>
      </c>
      <c r="O9" s="11">
        <f t="shared" si="2"/>
        <v>7.8132338239810653E-2</v>
      </c>
      <c r="P9" s="11">
        <f t="shared" si="2"/>
        <v>7.9764629966423639E-2</v>
      </c>
      <c r="Q9" s="11">
        <f t="shared" si="2"/>
        <v>2.0157620031997774</v>
      </c>
      <c r="R9" s="11">
        <f t="shared" si="2"/>
        <v>53.092308065024646</v>
      </c>
      <c r="S9" s="11">
        <f t="shared" ref="S9" si="3">AVERAGE(S6:S8)</f>
        <v>52.151136228752186</v>
      </c>
    </row>
    <row r="10" spans="1:19" ht="13.8" x14ac:dyDescent="0.2">
      <c r="A10" s="11" t="s">
        <v>63</v>
      </c>
      <c r="B10" s="11" t="s">
        <v>41</v>
      </c>
      <c r="C10" s="11" t="s">
        <v>68</v>
      </c>
      <c r="D10" s="11" t="s">
        <v>45</v>
      </c>
      <c r="E10" s="11" t="s">
        <v>45</v>
      </c>
      <c r="F10" s="58">
        <v>1</v>
      </c>
      <c r="G10" s="14">
        <v>1252400</v>
      </c>
      <c r="H10" s="14">
        <v>1659559.9774161903</v>
      </c>
      <c r="I10" s="11">
        <v>1.5958455700000003</v>
      </c>
      <c r="J10" s="14">
        <v>4043500</v>
      </c>
      <c r="K10" s="14">
        <v>3117511.7698902003</v>
      </c>
      <c r="L10" s="11">
        <v>0.89149978809999997</v>
      </c>
      <c r="M10" s="23">
        <v>74.400000000000006</v>
      </c>
      <c r="N10" s="23">
        <v>-23.409186806151695</v>
      </c>
      <c r="O10" s="11">
        <v>0.32346103107556001</v>
      </c>
      <c r="P10" s="11">
        <v>0.34329063491897993</v>
      </c>
      <c r="Q10" s="11">
        <v>6.1304460007078108</v>
      </c>
      <c r="R10" s="11">
        <v>20.504398804607554</v>
      </c>
      <c r="S10" s="11">
        <v>16.381337583783672</v>
      </c>
    </row>
    <row r="11" spans="1:19" ht="13.8" x14ac:dyDescent="0.2">
      <c r="A11" s="11" t="s">
        <v>63</v>
      </c>
      <c r="B11" s="11" t="s">
        <v>41</v>
      </c>
      <c r="C11" s="11" t="s">
        <v>68</v>
      </c>
      <c r="D11" s="11" t="s">
        <v>45</v>
      </c>
      <c r="E11" s="11" t="s">
        <v>45</v>
      </c>
      <c r="F11" s="58">
        <v>2</v>
      </c>
      <c r="G11" s="14">
        <v>1362300</v>
      </c>
      <c r="H11" s="14">
        <v>1788920.7403129102</v>
      </c>
      <c r="I11" s="11">
        <v>1.58533948</v>
      </c>
      <c r="J11" s="14">
        <v>3995300</v>
      </c>
      <c r="K11" s="14">
        <v>3301929.2535873251</v>
      </c>
      <c r="L11" s="11">
        <v>0.92672778059999994</v>
      </c>
      <c r="M11" s="23">
        <v>73.900000000000006</v>
      </c>
      <c r="N11" s="23">
        <v>-23.287390561052685</v>
      </c>
      <c r="O11" s="11">
        <v>0.36394939525053999</v>
      </c>
      <c r="P11" s="11">
        <v>0.37170275754759996</v>
      </c>
      <c r="Q11" s="11">
        <v>2.1303407556763814</v>
      </c>
      <c r="R11" s="11">
        <v>17.211914093603266</v>
      </c>
      <c r="S11" s="11">
        <v>15.634430540924839</v>
      </c>
    </row>
    <row r="12" spans="1:19" ht="13.8" x14ac:dyDescent="0.2">
      <c r="A12" s="11" t="s">
        <v>63</v>
      </c>
      <c r="B12" s="11" t="s">
        <v>41</v>
      </c>
      <c r="C12" s="11" t="s">
        <v>68</v>
      </c>
      <c r="D12" s="11" t="s">
        <v>45</v>
      </c>
      <c r="E12" s="11" t="s">
        <v>45</v>
      </c>
      <c r="F12" s="59">
        <v>3</v>
      </c>
      <c r="G12" s="14">
        <v>1758000</v>
      </c>
      <c r="H12" s="14">
        <v>2106289.5288587501</v>
      </c>
      <c r="I12" s="11">
        <v>1.4569397900000001</v>
      </c>
      <c r="J12" s="14">
        <v>3964700</v>
      </c>
      <c r="K12" s="14">
        <v>3065657.5159612703</v>
      </c>
      <c r="L12" s="11">
        <v>0.89183238100000006</v>
      </c>
      <c r="M12" s="23">
        <v>73.900000000000006</v>
      </c>
      <c r="N12" s="23"/>
      <c r="O12" s="11">
        <v>0.35185073502362996</v>
      </c>
      <c r="P12" s="11">
        <v>0.37210664886514999</v>
      </c>
      <c r="Q12" s="11">
        <v>5.7569622073291011</v>
      </c>
      <c r="R12" s="11">
        <v>19.549351895777225</v>
      </c>
      <c r="S12" s="11">
        <v>15.641206184483233</v>
      </c>
    </row>
    <row r="13" spans="1:19" ht="13.8" x14ac:dyDescent="0.2">
      <c r="A13" s="11" t="s">
        <v>63</v>
      </c>
      <c r="B13" s="11" t="s">
        <v>41</v>
      </c>
      <c r="C13" s="11" t="s">
        <v>68</v>
      </c>
      <c r="D13" s="11" t="s">
        <v>45</v>
      </c>
      <c r="E13" s="11" t="s">
        <v>45</v>
      </c>
      <c r="F13" s="50" t="s">
        <v>0</v>
      </c>
      <c r="G13" s="14">
        <f t="shared" ref="G13:R13" si="4">AVERAGE(G10:G12)</f>
        <v>1457566.6666666667</v>
      </c>
      <c r="H13" s="14">
        <f t="shared" si="4"/>
        <v>1851590.08219595</v>
      </c>
      <c r="I13" s="11">
        <f t="shared" si="4"/>
        <v>1.5460416133333335</v>
      </c>
      <c r="J13" s="14">
        <f t="shared" si="4"/>
        <v>4001166.6666666665</v>
      </c>
      <c r="K13" s="14">
        <f t="shared" si="4"/>
        <v>3161699.5131462649</v>
      </c>
      <c r="L13" s="11">
        <f t="shared" si="4"/>
        <v>0.90335331656666662</v>
      </c>
      <c r="M13" s="14">
        <f t="shared" si="4"/>
        <v>74.066666666666677</v>
      </c>
      <c r="N13" s="14">
        <f t="shared" si="4"/>
        <v>-23.348288683602192</v>
      </c>
      <c r="O13" s="11">
        <f t="shared" si="4"/>
        <v>0.34642038711657669</v>
      </c>
      <c r="P13" s="11">
        <f t="shared" si="4"/>
        <v>0.36236668044391002</v>
      </c>
      <c r="Q13" s="11">
        <f t="shared" si="4"/>
        <v>4.6725829879044314</v>
      </c>
      <c r="R13" s="11">
        <f t="shared" si="4"/>
        <v>19.088554931329345</v>
      </c>
      <c r="S13" s="11">
        <f t="shared" ref="S13" si="5">AVERAGE(S10:S12)</f>
        <v>15.885658103063916</v>
      </c>
    </row>
    <row r="14" spans="1:19" ht="13.8" x14ac:dyDescent="0.2">
      <c r="A14" s="11" t="s">
        <v>63</v>
      </c>
      <c r="B14" s="11" t="s">
        <v>41</v>
      </c>
      <c r="C14" s="11" t="s">
        <v>68</v>
      </c>
      <c r="D14" s="11" t="s">
        <v>53</v>
      </c>
      <c r="E14" s="11" t="s">
        <v>54</v>
      </c>
      <c r="F14" s="58">
        <v>1</v>
      </c>
      <c r="G14" s="14">
        <v>1211700</v>
      </c>
      <c r="H14" s="14">
        <v>1592696.9256972002</v>
      </c>
      <c r="I14" s="11">
        <v>1.5853199819999999</v>
      </c>
      <c r="J14" s="14">
        <v>3811300</v>
      </c>
      <c r="K14" s="14">
        <v>3037110.5450085555</v>
      </c>
      <c r="L14" s="11">
        <v>0.92678072850000004</v>
      </c>
      <c r="M14" s="23">
        <v>72.099999999999994</v>
      </c>
      <c r="N14" s="23">
        <v>-23.571542237768536</v>
      </c>
      <c r="O14" s="11">
        <v>0.41951167513616</v>
      </c>
      <c r="P14" s="11">
        <v>0.45136209228075985</v>
      </c>
      <c r="Q14" s="11">
        <v>7.5922600090360373</v>
      </c>
      <c r="R14" s="11">
        <v>17.724592758762054</v>
      </c>
      <c r="S14" s="11">
        <v>13.136010445213184</v>
      </c>
    </row>
    <row r="15" spans="1:19" ht="13.8" x14ac:dyDescent="0.2">
      <c r="A15" s="11" t="s">
        <v>63</v>
      </c>
      <c r="B15" s="11" t="s">
        <v>41</v>
      </c>
      <c r="C15" s="11" t="s">
        <v>68</v>
      </c>
      <c r="D15" s="11" t="s">
        <v>53</v>
      </c>
      <c r="E15" s="11" t="s">
        <v>54</v>
      </c>
      <c r="F15" s="58">
        <v>2</v>
      </c>
      <c r="G15" s="14">
        <v>1160600</v>
      </c>
      <c r="H15" s="14">
        <v>1541631.33680205</v>
      </c>
      <c r="I15" s="11">
        <v>1.587622656</v>
      </c>
      <c r="J15" s="14">
        <v>3829800</v>
      </c>
      <c r="K15" s="14">
        <v>4079025.2390732202</v>
      </c>
      <c r="L15" s="11">
        <v>1.1893078852000001</v>
      </c>
      <c r="M15" s="23">
        <v>72.5</v>
      </c>
      <c r="N15" s="23">
        <v>-23.588317357454663</v>
      </c>
      <c r="O15" s="11">
        <v>0.42134190443901998</v>
      </c>
      <c r="P15" s="11">
        <v>0.43818439007734999</v>
      </c>
      <c r="Q15" s="11">
        <v>3.9973440716166886</v>
      </c>
      <c r="R15" s="11">
        <v>15.020034093050858</v>
      </c>
      <c r="S15" s="11">
        <v>13.183245667197884</v>
      </c>
    </row>
    <row r="16" spans="1:19" ht="13.8" x14ac:dyDescent="0.2">
      <c r="A16" s="11" t="s">
        <v>63</v>
      </c>
      <c r="B16" s="11" t="s">
        <v>41</v>
      </c>
      <c r="C16" s="11" t="s">
        <v>68</v>
      </c>
      <c r="D16" s="11" t="s">
        <v>53</v>
      </c>
      <c r="E16" s="11" t="s">
        <v>54</v>
      </c>
      <c r="F16" s="59">
        <v>3</v>
      </c>
      <c r="G16" s="14">
        <v>1208100</v>
      </c>
      <c r="H16" s="14">
        <v>1589695.2265757294</v>
      </c>
      <c r="I16" s="11">
        <v>1.5878594599999998</v>
      </c>
      <c r="J16" s="14"/>
      <c r="K16" s="14"/>
      <c r="L16" s="11"/>
      <c r="M16" s="23">
        <v>72.599999999999994</v>
      </c>
      <c r="N16" s="23"/>
      <c r="O16" s="11">
        <v>0.42678889876697002</v>
      </c>
      <c r="P16" s="11">
        <v>0.45608056243508999</v>
      </c>
      <c r="Q16" s="11">
        <v>6.8632674731573662</v>
      </c>
      <c r="R16" s="11">
        <v>17.385894121570242</v>
      </c>
      <c r="S16" s="11">
        <v>13.061959782305399</v>
      </c>
    </row>
    <row r="17" spans="1:19" ht="13.8" x14ac:dyDescent="0.2">
      <c r="A17" s="11" t="s">
        <v>63</v>
      </c>
      <c r="B17" s="11" t="s">
        <v>41</v>
      </c>
      <c r="C17" s="11" t="s">
        <v>68</v>
      </c>
      <c r="D17" s="11" t="s">
        <v>53</v>
      </c>
      <c r="E17" s="11" t="s">
        <v>54</v>
      </c>
      <c r="F17" s="50" t="s">
        <v>0</v>
      </c>
      <c r="G17" s="14">
        <f t="shared" ref="G17:R17" si="6">AVERAGE(G14:G16)</f>
        <v>1193466.6666666667</v>
      </c>
      <c r="H17" s="14">
        <f t="shared" si="6"/>
        <v>1574674.4963583266</v>
      </c>
      <c r="I17" s="11">
        <f t="shared" si="6"/>
        <v>1.5869340326666663</v>
      </c>
      <c r="J17" s="14">
        <f t="shared" si="6"/>
        <v>3820550</v>
      </c>
      <c r="K17" s="14">
        <f t="shared" si="6"/>
        <v>3558067.8920408878</v>
      </c>
      <c r="L17" s="11">
        <f t="shared" si="6"/>
        <v>1.0580443068500001</v>
      </c>
      <c r="M17" s="14">
        <f t="shared" si="6"/>
        <v>72.399999999999991</v>
      </c>
      <c r="N17" s="14">
        <f t="shared" si="6"/>
        <v>-23.579929797611598</v>
      </c>
      <c r="O17" s="11">
        <f t="shared" si="6"/>
        <v>0.42254749278071663</v>
      </c>
      <c r="P17" s="11">
        <f t="shared" si="6"/>
        <v>0.44854234826439993</v>
      </c>
      <c r="Q17" s="11">
        <f t="shared" si="6"/>
        <v>6.1509571846033637</v>
      </c>
      <c r="R17" s="11">
        <f t="shared" si="6"/>
        <v>16.710173657794385</v>
      </c>
      <c r="S17" s="11">
        <f t="shared" ref="S17" si="7">AVERAGE(S14:S16)</f>
        <v>13.12707196490549</v>
      </c>
    </row>
    <row r="18" spans="1:19" ht="13.8" x14ac:dyDescent="0.2">
      <c r="A18" s="11" t="s">
        <v>63</v>
      </c>
      <c r="B18" s="11" t="s">
        <v>41</v>
      </c>
      <c r="C18" s="11" t="s">
        <v>68</v>
      </c>
      <c r="D18" s="11" t="s">
        <v>55</v>
      </c>
      <c r="E18" s="11" t="s">
        <v>56</v>
      </c>
      <c r="F18" s="58">
        <v>1</v>
      </c>
      <c r="G18" s="14">
        <v>1446500</v>
      </c>
      <c r="H18" s="14">
        <v>1892856.6537654751</v>
      </c>
      <c r="I18" s="11">
        <v>1.5832440000000001</v>
      </c>
      <c r="J18" s="14">
        <v>4128300</v>
      </c>
      <c r="K18" s="14">
        <v>3752879.1226071403</v>
      </c>
      <c r="L18" s="11">
        <v>1.0290159776000001</v>
      </c>
      <c r="M18" s="23">
        <v>72.900000000000006</v>
      </c>
      <c r="N18" s="23">
        <v>-23.69539061864889</v>
      </c>
      <c r="O18" s="11">
        <v>0.41951167513616</v>
      </c>
      <c r="P18" s="11">
        <v>0.45136209228075985</v>
      </c>
      <c r="Q18" s="11">
        <v>7.5922600090360373</v>
      </c>
      <c r="R18" s="11">
        <v>17.724592758762054</v>
      </c>
      <c r="S18" s="11">
        <v>13.136010445213184</v>
      </c>
    </row>
    <row r="19" spans="1:19" ht="13.8" x14ac:dyDescent="0.2">
      <c r="A19" s="11" t="s">
        <v>63</v>
      </c>
      <c r="B19" s="11" t="s">
        <v>41</v>
      </c>
      <c r="C19" s="11" t="s">
        <v>68</v>
      </c>
      <c r="D19" s="11" t="s">
        <v>55</v>
      </c>
      <c r="E19" s="11" t="s">
        <v>56</v>
      </c>
      <c r="F19" s="58">
        <v>2</v>
      </c>
      <c r="G19" s="14">
        <v>1262800</v>
      </c>
      <c r="H19" s="14">
        <v>1666529.3026266403</v>
      </c>
      <c r="I19" s="11">
        <v>1.5839634840000001</v>
      </c>
      <c r="J19" s="14">
        <v>4083800</v>
      </c>
      <c r="K19" s="14">
        <v>2734819.7272830452</v>
      </c>
      <c r="L19" s="11">
        <v>0.76574936440000008</v>
      </c>
      <c r="M19" s="23">
        <v>73.099999999999994</v>
      </c>
      <c r="N19" s="23">
        <v>-23.504267392149245</v>
      </c>
      <c r="O19" s="11">
        <v>0.42134190443901998</v>
      </c>
      <c r="P19" s="11">
        <v>0.43818439007734999</v>
      </c>
      <c r="Q19" s="11">
        <v>3.9973440716166886</v>
      </c>
      <c r="R19" s="11">
        <v>15.020034093050858</v>
      </c>
      <c r="S19" s="11">
        <v>13.183245667197884</v>
      </c>
    </row>
    <row r="20" spans="1:19" ht="13.8" x14ac:dyDescent="0.2">
      <c r="A20" s="11" t="s">
        <v>63</v>
      </c>
      <c r="B20" s="11" t="s">
        <v>41</v>
      </c>
      <c r="C20" s="11" t="s">
        <v>68</v>
      </c>
      <c r="D20" s="11" t="s">
        <v>55</v>
      </c>
      <c r="E20" s="11" t="s">
        <v>56</v>
      </c>
      <c r="F20" s="59">
        <v>3</v>
      </c>
      <c r="G20" s="14">
        <v>1449600</v>
      </c>
      <c r="H20" s="14">
        <v>1916460.6779460502</v>
      </c>
      <c r="I20" s="11">
        <v>1.5861854400000002</v>
      </c>
      <c r="J20" s="14">
        <v>3997700</v>
      </c>
      <c r="K20" s="14">
        <v>1904601.2797799252</v>
      </c>
      <c r="L20" s="11">
        <v>0.56801844330000006</v>
      </c>
      <c r="M20" s="23">
        <v>72.8</v>
      </c>
      <c r="N20" s="23"/>
      <c r="O20" s="11">
        <v>0.42678889876697002</v>
      </c>
      <c r="P20" s="11">
        <v>0.45608056243508999</v>
      </c>
      <c r="Q20" s="11">
        <v>6.8632674731573662</v>
      </c>
      <c r="R20" s="11">
        <v>17.385894121570242</v>
      </c>
      <c r="S20" s="11">
        <v>13.061959782305399</v>
      </c>
    </row>
    <row r="21" spans="1:19" ht="13.8" x14ac:dyDescent="0.2">
      <c r="A21" s="11" t="s">
        <v>63</v>
      </c>
      <c r="B21" s="11" t="s">
        <v>41</v>
      </c>
      <c r="C21" s="11" t="s">
        <v>68</v>
      </c>
      <c r="D21" s="11" t="s">
        <v>55</v>
      </c>
      <c r="E21" s="11" t="s">
        <v>56</v>
      </c>
      <c r="F21" s="50" t="s">
        <v>0</v>
      </c>
      <c r="G21" s="14">
        <f t="shared" ref="G21:R21" si="8">AVERAGE(G18:G20)</f>
        <v>1386300</v>
      </c>
      <c r="H21" s="14">
        <f t="shared" si="8"/>
        <v>1825282.2114460552</v>
      </c>
      <c r="I21" s="11">
        <f t="shared" si="8"/>
        <v>1.5844643080000003</v>
      </c>
      <c r="J21" s="14">
        <f t="shared" si="8"/>
        <v>4069933.3333333335</v>
      </c>
      <c r="K21" s="14">
        <f t="shared" si="8"/>
        <v>2797433.3765567038</v>
      </c>
      <c r="L21" s="11">
        <f t="shared" si="8"/>
        <v>0.78759459510000018</v>
      </c>
      <c r="M21" s="14">
        <f t="shared" si="8"/>
        <v>72.933333333333337</v>
      </c>
      <c r="N21" s="14">
        <f t="shared" si="8"/>
        <v>-23.599829005399066</v>
      </c>
      <c r="O21" s="11">
        <f t="shared" si="8"/>
        <v>0.42254749278071663</v>
      </c>
      <c r="P21" s="11">
        <f t="shared" si="8"/>
        <v>0.44854234826439993</v>
      </c>
      <c r="Q21" s="11">
        <f t="shared" si="8"/>
        <v>6.1509571846033637</v>
      </c>
      <c r="R21" s="11">
        <f t="shared" si="8"/>
        <v>16.710173657794385</v>
      </c>
      <c r="S21" s="11">
        <f t="shared" ref="S21" si="9">AVERAGE(S18:S20)</f>
        <v>13.12707196490549</v>
      </c>
    </row>
    <row r="22" spans="1:19" ht="13.8" x14ac:dyDescent="0.2">
      <c r="A22" s="11" t="s">
        <v>66</v>
      </c>
      <c r="B22" s="11" t="s">
        <v>43</v>
      </c>
      <c r="C22" s="11" t="s">
        <v>68</v>
      </c>
      <c r="D22" s="11" t="s">
        <v>45</v>
      </c>
      <c r="E22" s="11" t="s">
        <v>45</v>
      </c>
      <c r="F22" s="58">
        <v>1</v>
      </c>
      <c r="G22" s="14">
        <v>431540</v>
      </c>
      <c r="H22" s="14">
        <v>4087390.7883549458</v>
      </c>
      <c r="I22" s="11">
        <v>11.317549386000001</v>
      </c>
      <c r="J22" s="14">
        <v>2520300</v>
      </c>
      <c r="K22" s="14">
        <v>12808518.635267245</v>
      </c>
      <c r="L22" s="11">
        <v>5.6628749225999995</v>
      </c>
      <c r="M22" s="23">
        <v>67</v>
      </c>
      <c r="N22" s="23">
        <v>-24.410714285714285</v>
      </c>
      <c r="O22" s="11">
        <v>0.21014976518927994</v>
      </c>
      <c r="P22" s="11">
        <v>0.22228348971111003</v>
      </c>
      <c r="Q22" s="11">
        <v>5.7738463380634082</v>
      </c>
      <c r="R22" s="11">
        <v>54.833751566328871</v>
      </c>
      <c r="S22" s="11">
        <v>52.636084650979249</v>
      </c>
    </row>
    <row r="23" spans="1:19" ht="13.8" x14ac:dyDescent="0.2">
      <c r="A23" s="11" t="s">
        <v>66</v>
      </c>
      <c r="B23" s="11" t="s">
        <v>43</v>
      </c>
      <c r="C23" s="11" t="s">
        <v>68</v>
      </c>
      <c r="D23" s="11" t="s">
        <v>45</v>
      </c>
      <c r="E23" s="11" t="s">
        <v>45</v>
      </c>
      <c r="F23" s="58">
        <v>2</v>
      </c>
      <c r="G23" s="14">
        <v>437220</v>
      </c>
      <c r="H23" s="14">
        <v>4322276.8110248204</v>
      </c>
      <c r="I23" s="11">
        <v>11.631075448999999</v>
      </c>
      <c r="J23" s="14">
        <v>2687700</v>
      </c>
      <c r="K23" s="14">
        <v>17939887.139813904</v>
      </c>
      <c r="L23" s="11">
        <v>7.5982231995999996</v>
      </c>
      <c r="M23" s="23">
        <v>67.900000000000006</v>
      </c>
      <c r="N23" s="23">
        <v>-24.823529411764707</v>
      </c>
      <c r="O23" s="11">
        <v>0.218122600927</v>
      </c>
      <c r="P23" s="11">
        <v>0.20566950843203999</v>
      </c>
      <c r="Q23" s="11">
        <v>7.1690592577819503</v>
      </c>
      <c r="R23" s="11">
        <v>54.155056417955223</v>
      </c>
      <c r="S23" s="11">
        <v>52.576558832393722</v>
      </c>
    </row>
    <row r="24" spans="1:19" ht="13.8" x14ac:dyDescent="0.2">
      <c r="A24" s="11" t="s">
        <v>66</v>
      </c>
      <c r="B24" s="11" t="s">
        <v>43</v>
      </c>
      <c r="C24" s="11" t="s">
        <v>68</v>
      </c>
      <c r="D24" s="11" t="s">
        <v>45</v>
      </c>
      <c r="E24" s="11" t="s">
        <v>45</v>
      </c>
      <c r="F24" s="59">
        <v>3</v>
      </c>
      <c r="G24" s="14">
        <v>445830</v>
      </c>
      <c r="H24" s="14">
        <v>4429732.1163054937</v>
      </c>
      <c r="I24" s="11">
        <v>11.865639549999999</v>
      </c>
      <c r="J24" s="14">
        <v>2801000</v>
      </c>
      <c r="K24" s="14">
        <v>18808882.013035908</v>
      </c>
      <c r="L24" s="11">
        <v>7.604128564999999</v>
      </c>
      <c r="M24" s="23">
        <v>67.3</v>
      </c>
      <c r="N24" s="23"/>
      <c r="O24" s="11">
        <v>0.19789575453614</v>
      </c>
      <c r="P24" s="11">
        <v>0.20867871789960998</v>
      </c>
      <c r="Q24" s="11">
        <v>5.4488098487735783</v>
      </c>
      <c r="R24" s="11">
        <v>55.00351739808643</v>
      </c>
      <c r="S24" s="11">
        <v>52.460125163700503</v>
      </c>
    </row>
    <row r="25" spans="1:19" ht="13.8" x14ac:dyDescent="0.2">
      <c r="A25" s="11" t="s">
        <v>66</v>
      </c>
      <c r="B25" s="11" t="s">
        <v>43</v>
      </c>
      <c r="C25" s="11" t="s">
        <v>68</v>
      </c>
      <c r="D25" s="11" t="s">
        <v>45</v>
      </c>
      <c r="E25" s="11" t="s">
        <v>45</v>
      </c>
      <c r="F25" s="50" t="s">
        <v>0</v>
      </c>
      <c r="G25" s="14">
        <f t="shared" ref="G25:R25" si="10">AVERAGE(G22:G24)</f>
        <v>438196.66666666669</v>
      </c>
      <c r="H25" s="14">
        <f t="shared" si="10"/>
        <v>4279799.9052284202</v>
      </c>
      <c r="I25" s="11">
        <f t="shared" si="10"/>
        <v>11.604754795</v>
      </c>
      <c r="J25" s="14">
        <f t="shared" si="10"/>
        <v>2669666.6666666665</v>
      </c>
      <c r="K25" s="14">
        <f t="shared" si="10"/>
        <v>16519095.929372353</v>
      </c>
      <c r="L25" s="11">
        <f t="shared" si="10"/>
        <v>6.9550755624000002</v>
      </c>
      <c r="M25" s="14">
        <f t="shared" si="10"/>
        <v>67.399999999999991</v>
      </c>
      <c r="N25" s="14">
        <f t="shared" si="10"/>
        <v>-24.617121848739494</v>
      </c>
      <c r="O25" s="11">
        <f t="shared" si="10"/>
        <v>0.20872270688413996</v>
      </c>
      <c r="P25" s="11">
        <f t="shared" si="10"/>
        <v>0.21221057201425333</v>
      </c>
      <c r="Q25" s="11">
        <f t="shared" si="10"/>
        <v>6.1305718148729795</v>
      </c>
      <c r="R25" s="11">
        <f t="shared" si="10"/>
        <v>54.664108460790175</v>
      </c>
      <c r="S25" s="11">
        <f t="shared" ref="S25" si="11">AVERAGE(S22:S24)</f>
        <v>52.557589549024492</v>
      </c>
    </row>
    <row r="26" spans="1:19" ht="13.8" x14ac:dyDescent="0.2">
      <c r="A26" s="11" t="s">
        <v>66</v>
      </c>
      <c r="B26" s="11" t="s">
        <v>43</v>
      </c>
      <c r="C26" s="11" t="s">
        <v>68</v>
      </c>
      <c r="D26" s="11" t="s">
        <v>53</v>
      </c>
      <c r="E26" s="11" t="s">
        <v>54</v>
      </c>
      <c r="F26" s="58">
        <v>1</v>
      </c>
      <c r="G26" s="14">
        <v>479090</v>
      </c>
      <c r="H26" s="14">
        <v>4787620.6995364157</v>
      </c>
      <c r="I26" s="11">
        <v>12.26145303</v>
      </c>
      <c r="J26" s="14">
        <v>2337400</v>
      </c>
      <c r="K26" s="14">
        <v>18338629.332261905</v>
      </c>
      <c r="L26" s="11">
        <v>9.3337280235000009</v>
      </c>
      <c r="M26" s="23">
        <v>66.900000000000006</v>
      </c>
      <c r="N26" s="23">
        <v>-26.9</v>
      </c>
      <c r="O26" s="11">
        <v>0.20336217276054</v>
      </c>
      <c r="P26" s="11">
        <v>0.20793228177352999</v>
      </c>
      <c r="Q26" s="11">
        <v>2.2472758581170913</v>
      </c>
      <c r="R26" s="11">
        <v>56.543631609184558</v>
      </c>
      <c r="S26" s="11">
        <v>55.09257742375074</v>
      </c>
    </row>
    <row r="27" spans="1:19" ht="13.8" x14ac:dyDescent="0.2">
      <c r="A27" s="11" t="s">
        <v>66</v>
      </c>
      <c r="B27" s="11" t="s">
        <v>43</v>
      </c>
      <c r="C27" s="11" t="s">
        <v>68</v>
      </c>
      <c r="D27" s="11" t="s">
        <v>53</v>
      </c>
      <c r="E27" s="11" t="s">
        <v>54</v>
      </c>
      <c r="F27" s="58">
        <v>2</v>
      </c>
      <c r="G27" s="14">
        <v>498190</v>
      </c>
      <c r="H27" s="14">
        <v>4827869.0023053857</v>
      </c>
      <c r="I27" s="11">
        <v>11.741505782000001</v>
      </c>
      <c r="J27" s="14">
        <v>2297700</v>
      </c>
      <c r="K27" s="14">
        <v>18613534.318964995</v>
      </c>
      <c r="L27" s="11">
        <v>9.0615749246000004</v>
      </c>
      <c r="M27" s="23">
        <v>66.400000000000006</v>
      </c>
      <c r="N27" s="23">
        <v>-25.784615384615389</v>
      </c>
      <c r="O27" s="11">
        <v>0.20413176631943331</v>
      </c>
      <c r="P27" s="11">
        <v>0.20907688667647498</v>
      </c>
      <c r="Q27" s="11">
        <v>2.4225138723893442</v>
      </c>
      <c r="R27" s="11">
        <v>56.519306381450747</v>
      </c>
      <c r="S27" s="11">
        <v>54.954904844787237</v>
      </c>
    </row>
    <row r="28" spans="1:19" ht="13.8" x14ac:dyDescent="0.2">
      <c r="A28" s="11" t="s">
        <v>66</v>
      </c>
      <c r="B28" s="11" t="s">
        <v>43</v>
      </c>
      <c r="C28" s="11" t="s">
        <v>68</v>
      </c>
      <c r="D28" s="11" t="s">
        <v>53</v>
      </c>
      <c r="E28" s="11" t="s">
        <v>54</v>
      </c>
      <c r="F28" s="59">
        <v>3</v>
      </c>
      <c r="G28" s="14">
        <v>508790</v>
      </c>
      <c r="H28" s="14">
        <v>5237886.9221808705</v>
      </c>
      <c r="I28" s="11">
        <v>12.550926379</v>
      </c>
      <c r="J28" s="14">
        <v>2522800</v>
      </c>
      <c r="K28" s="14">
        <v>20309610.896467369</v>
      </c>
      <c r="L28" s="11">
        <v>9.1782807614999999</v>
      </c>
      <c r="M28" s="23">
        <v>67</v>
      </c>
      <c r="N28" s="23"/>
      <c r="O28" s="11">
        <v>0.20419787470015999</v>
      </c>
      <c r="P28" s="11">
        <v>0.20841833757004999</v>
      </c>
      <c r="Q28" s="11">
        <v>2.0668495576103538</v>
      </c>
      <c r="R28" s="11">
        <v>55.983648613073299</v>
      </c>
      <c r="S28" s="11">
        <v>55.039479741162062</v>
      </c>
    </row>
    <row r="29" spans="1:19" ht="13.8" x14ac:dyDescent="0.2">
      <c r="A29" s="11" t="s">
        <v>66</v>
      </c>
      <c r="B29" s="11" t="s">
        <v>43</v>
      </c>
      <c r="C29" s="11" t="s">
        <v>68</v>
      </c>
      <c r="D29" s="11" t="s">
        <v>53</v>
      </c>
      <c r="E29" s="11" t="s">
        <v>54</v>
      </c>
      <c r="F29" s="50" t="s">
        <v>0</v>
      </c>
      <c r="G29" s="14">
        <f t="shared" ref="G29:R29" si="12">AVERAGE(G26:G28)</f>
        <v>495356.66666666669</v>
      </c>
      <c r="H29" s="14">
        <f t="shared" si="12"/>
        <v>4951125.5413408903</v>
      </c>
      <c r="I29" s="11">
        <f t="shared" si="12"/>
        <v>12.184628397000003</v>
      </c>
      <c r="J29" s="14">
        <f t="shared" si="12"/>
        <v>2385966.6666666665</v>
      </c>
      <c r="K29" s="14">
        <f t="shared" si="12"/>
        <v>19087258.182564754</v>
      </c>
      <c r="L29" s="11">
        <f t="shared" si="12"/>
        <v>9.1911945698666671</v>
      </c>
      <c r="M29" s="14">
        <f t="shared" si="12"/>
        <v>66.766666666666666</v>
      </c>
      <c r="N29" s="14">
        <f t="shared" si="12"/>
        <v>-26.342307692307692</v>
      </c>
      <c r="O29" s="11">
        <f t="shared" si="12"/>
        <v>0.20389727126004442</v>
      </c>
      <c r="P29" s="11">
        <f t="shared" si="12"/>
        <v>0.20847583534001832</v>
      </c>
      <c r="Q29" s="11">
        <f t="shared" si="12"/>
        <v>2.2455464293722631</v>
      </c>
      <c r="R29" s="11">
        <f t="shared" si="12"/>
        <v>56.348862201236194</v>
      </c>
      <c r="S29" s="11">
        <f t="shared" ref="S29" si="13">AVERAGE(S26:S28)</f>
        <v>55.028987336566679</v>
      </c>
    </row>
    <row r="30" spans="1:19" ht="13.8" x14ac:dyDescent="0.2">
      <c r="A30" s="11" t="s">
        <v>66</v>
      </c>
      <c r="B30" s="11" t="s">
        <v>43</v>
      </c>
      <c r="C30" s="11" t="s">
        <v>68</v>
      </c>
      <c r="D30" s="11" t="s">
        <v>55</v>
      </c>
      <c r="E30" s="11" t="s">
        <v>56</v>
      </c>
      <c r="F30" s="58">
        <v>1</v>
      </c>
      <c r="G30" s="14">
        <v>409540</v>
      </c>
      <c r="H30" s="14">
        <v>4341455.4408737393</v>
      </c>
      <c r="I30" s="11">
        <v>14.00263518</v>
      </c>
      <c r="J30" s="14">
        <v>2476400</v>
      </c>
      <c r="K30" s="14">
        <v>19332682.219853863</v>
      </c>
      <c r="L30" s="11">
        <v>9.2628554899999997</v>
      </c>
      <c r="M30" s="23">
        <v>67.599999999999994</v>
      </c>
      <c r="N30" s="23">
        <v>-27.68</v>
      </c>
      <c r="O30" s="11">
        <v>0.20769119582836998</v>
      </c>
      <c r="P30" s="11">
        <v>0.19642113620650997</v>
      </c>
      <c r="Q30" s="11">
        <v>5.5776865630951642</v>
      </c>
      <c r="R30" s="11">
        <v>62.402636830609211</v>
      </c>
      <c r="S30" s="11">
        <v>64.476316185169239</v>
      </c>
    </row>
    <row r="31" spans="1:19" ht="13.8" x14ac:dyDescent="0.2">
      <c r="A31" s="11" t="s">
        <v>66</v>
      </c>
      <c r="B31" s="11" t="s">
        <v>43</v>
      </c>
      <c r="C31" s="11" t="s">
        <v>68</v>
      </c>
      <c r="D31" s="11" t="s">
        <v>55</v>
      </c>
      <c r="E31" s="11" t="s">
        <v>56</v>
      </c>
      <c r="F31" s="58">
        <v>2</v>
      </c>
      <c r="G31" s="14">
        <v>404930</v>
      </c>
      <c r="H31" s="14">
        <v>3931359.0823794329</v>
      </c>
      <c r="I31" s="11">
        <v>13.076521051000002</v>
      </c>
      <c r="J31" s="14">
        <v>2404900</v>
      </c>
      <c r="K31" s="14">
        <v>18386414.626165893</v>
      </c>
      <c r="L31" s="11">
        <v>9.1074468432</v>
      </c>
      <c r="M31" s="23">
        <v>68.2</v>
      </c>
      <c r="N31" s="23">
        <v>-27.53846153846154</v>
      </c>
      <c r="O31" s="11">
        <v>0.20426931005204002</v>
      </c>
      <c r="P31" s="11">
        <v>0.19546600960893998</v>
      </c>
      <c r="Q31" s="11">
        <v>4.404564725762147</v>
      </c>
      <c r="R31" s="11">
        <v>62.275555080267111</v>
      </c>
      <c r="S31" s="11">
        <v>63.970328323118736</v>
      </c>
    </row>
    <row r="32" spans="1:19" ht="13.8" x14ac:dyDescent="0.2">
      <c r="A32" s="11" t="s">
        <v>66</v>
      </c>
      <c r="B32" s="11" t="s">
        <v>43</v>
      </c>
      <c r="C32" s="11" t="s">
        <v>68</v>
      </c>
      <c r="D32" s="11" t="s">
        <v>55</v>
      </c>
      <c r="E32" s="11" t="s">
        <v>56</v>
      </c>
      <c r="F32" s="59">
        <v>3</v>
      </c>
      <c r="G32" s="14">
        <v>427000</v>
      </c>
      <c r="H32" s="14">
        <v>4125115.3330664858</v>
      </c>
      <c r="I32" s="11">
        <v>12.838269444</v>
      </c>
      <c r="J32" s="14">
        <v>2643800</v>
      </c>
      <c r="K32" s="14">
        <v>18634593.075568788</v>
      </c>
      <c r="L32" s="11">
        <v>8.4660405631999982</v>
      </c>
      <c r="M32" s="23">
        <v>67.900000000000006</v>
      </c>
      <c r="N32" s="23"/>
      <c r="O32" s="11">
        <v>0.22260975674729999</v>
      </c>
      <c r="P32" s="11">
        <v>0.220930960495</v>
      </c>
      <c r="Q32" s="11">
        <v>0.75699758197527289</v>
      </c>
      <c r="R32" s="11">
        <v>63.802401282233269</v>
      </c>
      <c r="S32" s="11">
        <v>64.123860902516427</v>
      </c>
    </row>
    <row r="33" spans="1:19" ht="13.8" x14ac:dyDescent="0.2">
      <c r="A33" s="11" t="s">
        <v>66</v>
      </c>
      <c r="B33" s="11" t="s">
        <v>43</v>
      </c>
      <c r="C33" s="11" t="s">
        <v>68</v>
      </c>
      <c r="D33" s="11" t="s">
        <v>55</v>
      </c>
      <c r="E33" s="11" t="s">
        <v>56</v>
      </c>
      <c r="F33" s="50" t="s">
        <v>0</v>
      </c>
      <c r="G33" s="14">
        <f t="shared" ref="G33:R33" si="14">AVERAGE(G30:G32)</f>
        <v>413823.33333333331</v>
      </c>
      <c r="H33" s="14">
        <f t="shared" si="14"/>
        <v>4132643.2854398862</v>
      </c>
      <c r="I33" s="11">
        <f t="shared" si="14"/>
        <v>13.305808558333334</v>
      </c>
      <c r="J33" s="14">
        <f t="shared" si="14"/>
        <v>2508366.6666666665</v>
      </c>
      <c r="K33" s="14">
        <f t="shared" si="14"/>
        <v>18784563.307196181</v>
      </c>
      <c r="L33" s="11">
        <f t="shared" si="14"/>
        <v>8.945447632133332</v>
      </c>
      <c r="M33" s="14">
        <f t="shared" si="14"/>
        <v>67.900000000000006</v>
      </c>
      <c r="N33" s="14">
        <f t="shared" si="14"/>
        <v>-27.60923076923077</v>
      </c>
      <c r="O33" s="11">
        <f t="shared" si="14"/>
        <v>0.21152342087590334</v>
      </c>
      <c r="P33" s="11">
        <f t="shared" si="14"/>
        <v>0.20427270210348328</v>
      </c>
      <c r="Q33" s="11">
        <f t="shared" si="14"/>
        <v>3.5797496236108617</v>
      </c>
      <c r="R33" s="11">
        <f t="shared" si="14"/>
        <v>62.826864397703197</v>
      </c>
      <c r="S33" s="11">
        <f t="shared" ref="S33" si="15">AVERAGE(S30:S32)</f>
        <v>64.190168470268134</v>
      </c>
    </row>
    <row r="34" spans="1:19" ht="13.8" x14ac:dyDescent="0.2">
      <c r="A34" s="11" t="s">
        <v>66</v>
      </c>
      <c r="B34" s="11" t="s">
        <v>43</v>
      </c>
      <c r="C34" s="11" t="s">
        <v>68</v>
      </c>
      <c r="D34" s="11" t="s">
        <v>57</v>
      </c>
      <c r="E34" s="11" t="s">
        <v>69</v>
      </c>
      <c r="F34" s="58">
        <v>1</v>
      </c>
      <c r="G34" s="14">
        <v>441330</v>
      </c>
      <c r="H34" s="14">
        <v>4538086.4642233569</v>
      </c>
      <c r="I34" s="11">
        <v>13.504318113</v>
      </c>
      <c r="J34" s="14">
        <v>2114900</v>
      </c>
      <c r="K34" s="14">
        <v>14818320.111737901</v>
      </c>
      <c r="L34" s="11">
        <v>8.3393726461999993</v>
      </c>
      <c r="M34" s="23">
        <v>67.599999999999994</v>
      </c>
      <c r="N34" s="23">
        <v>-26.545454545454543</v>
      </c>
      <c r="O34" s="11" t="s">
        <v>78</v>
      </c>
      <c r="P34" s="11">
        <v>0.1947507326905</v>
      </c>
      <c r="Q34" s="11" t="s">
        <v>78</v>
      </c>
      <c r="R34" s="11">
        <v>61.335430600810156</v>
      </c>
      <c r="S34" s="11">
        <v>63.793259029597756</v>
      </c>
    </row>
    <row r="35" spans="1:19" ht="13.8" x14ac:dyDescent="0.2">
      <c r="A35" s="11" t="s">
        <v>66</v>
      </c>
      <c r="B35" s="11" t="s">
        <v>43</v>
      </c>
      <c r="C35" s="11" t="s">
        <v>68</v>
      </c>
      <c r="D35" s="11" t="s">
        <v>57</v>
      </c>
      <c r="E35" s="11" t="s">
        <v>69</v>
      </c>
      <c r="F35" s="58">
        <v>2</v>
      </c>
      <c r="G35" s="14">
        <v>440740</v>
      </c>
      <c r="H35" s="14">
        <v>4497980.86782452</v>
      </c>
      <c r="I35" s="11">
        <v>13.477343000000001</v>
      </c>
      <c r="J35" s="14">
        <v>2754000</v>
      </c>
      <c r="K35" s="14">
        <v>17290108.040950596</v>
      </c>
      <c r="L35" s="11">
        <v>7.2927418217999991</v>
      </c>
      <c r="M35" s="23">
        <v>67.3</v>
      </c>
      <c r="N35" s="23">
        <v>-24.96</v>
      </c>
      <c r="O35" s="11">
        <v>0.20829873246838998</v>
      </c>
      <c r="P35" s="11">
        <v>0.20112171623622999</v>
      </c>
      <c r="Q35" s="11">
        <v>3.5059393124440232</v>
      </c>
      <c r="R35" s="11">
        <v>62.79593446282297</v>
      </c>
      <c r="S35" s="11">
        <v>63.861982479380572</v>
      </c>
    </row>
    <row r="36" spans="1:19" ht="13.8" x14ac:dyDescent="0.2">
      <c r="A36" s="11" t="s">
        <v>66</v>
      </c>
      <c r="B36" s="11" t="s">
        <v>43</v>
      </c>
      <c r="C36" s="11" t="s">
        <v>68</v>
      </c>
      <c r="D36" s="11" t="s">
        <v>57</v>
      </c>
      <c r="E36" s="11" t="s">
        <v>69</v>
      </c>
      <c r="F36" s="59">
        <v>3</v>
      </c>
      <c r="G36" s="14">
        <v>447510</v>
      </c>
      <c r="H36" s="14">
        <v>4543374.5306896092</v>
      </c>
      <c r="I36" s="11">
        <v>13.08592636</v>
      </c>
      <c r="J36" s="14">
        <v>2514200</v>
      </c>
      <c r="K36" s="14">
        <v>18618701.127576102</v>
      </c>
      <c r="L36" s="11">
        <v>8.9881040159999994</v>
      </c>
      <c r="M36" s="23">
        <v>68.099999999999994</v>
      </c>
      <c r="N36" s="23"/>
      <c r="O36" s="11">
        <v>0.19963443919548998</v>
      </c>
      <c r="P36" s="11">
        <v>0.19212331826564999</v>
      </c>
      <c r="Q36" s="11">
        <v>3.8345741912130746</v>
      </c>
      <c r="R36" s="11">
        <v>63.596328379597686</v>
      </c>
      <c r="S36" s="11">
        <v>64.658152769785175</v>
      </c>
    </row>
    <row r="37" spans="1:19" ht="13.8" x14ac:dyDescent="0.2">
      <c r="A37" s="11" t="s">
        <v>66</v>
      </c>
      <c r="B37" s="11" t="s">
        <v>43</v>
      </c>
      <c r="C37" s="11" t="s">
        <v>68</v>
      </c>
      <c r="D37" s="11" t="s">
        <v>57</v>
      </c>
      <c r="E37" s="11" t="s">
        <v>69</v>
      </c>
      <c r="F37" s="50" t="s">
        <v>0</v>
      </c>
      <c r="G37" s="14">
        <f t="shared" ref="G37:R37" si="16">AVERAGE(G34:G36)</f>
        <v>443193.33333333331</v>
      </c>
      <c r="H37" s="14">
        <f t="shared" si="16"/>
        <v>4526480.6209124951</v>
      </c>
      <c r="I37" s="11">
        <f t="shared" si="16"/>
        <v>13.355862491000002</v>
      </c>
      <c r="J37" s="14">
        <f t="shared" si="16"/>
        <v>2461033.3333333335</v>
      </c>
      <c r="K37" s="14">
        <f t="shared" si="16"/>
        <v>16909043.093421534</v>
      </c>
      <c r="L37" s="11">
        <f t="shared" si="16"/>
        <v>8.2067394946666656</v>
      </c>
      <c r="M37" s="14">
        <f t="shared" si="16"/>
        <v>67.666666666666657</v>
      </c>
      <c r="N37" s="14">
        <f t="shared" si="16"/>
        <v>-25.75272727272727</v>
      </c>
      <c r="O37" s="11">
        <f t="shared" si="16"/>
        <v>0.20396658583193999</v>
      </c>
      <c r="P37" s="11">
        <f t="shared" si="16"/>
        <v>0.19599858906412668</v>
      </c>
      <c r="Q37" s="11">
        <f t="shared" si="16"/>
        <v>3.6702567518285489</v>
      </c>
      <c r="R37" s="11">
        <f t="shared" si="16"/>
        <v>62.575897814410268</v>
      </c>
      <c r="S37" s="11">
        <f t="shared" ref="S37" si="17">AVERAGE(S34:S36)</f>
        <v>64.104464759587827</v>
      </c>
    </row>
    <row r="38" spans="1:19" ht="13.8" x14ac:dyDescent="0.2">
      <c r="A38" s="11" t="s">
        <v>65</v>
      </c>
      <c r="B38" s="11" t="s">
        <v>42</v>
      </c>
      <c r="C38" s="11" t="s">
        <v>68</v>
      </c>
      <c r="D38" s="11" t="s">
        <v>45</v>
      </c>
      <c r="E38" s="11" t="s">
        <v>45</v>
      </c>
      <c r="F38" s="58">
        <v>1</v>
      </c>
      <c r="G38" s="14">
        <v>2592700</v>
      </c>
      <c r="H38" s="14">
        <v>12517386.146429878</v>
      </c>
      <c r="I38" s="11">
        <v>5.826848513499999</v>
      </c>
      <c r="J38" s="14">
        <v>2618000</v>
      </c>
      <c r="K38" s="14">
        <v>1710096.305523389</v>
      </c>
      <c r="L38" s="11">
        <v>2.7617317790599998</v>
      </c>
      <c r="M38" s="23">
        <v>85.8</v>
      </c>
      <c r="N38" s="23">
        <v>-14.516501352569879</v>
      </c>
      <c r="O38" s="11">
        <v>0.29257875867187999</v>
      </c>
      <c r="P38" s="11">
        <v>0.31361448054667995</v>
      </c>
      <c r="Q38" s="11">
        <v>7.1897638674415925</v>
      </c>
      <c r="R38" s="11">
        <v>52.140684973802287</v>
      </c>
      <c r="S38" s="11">
        <v>50.441536916696705</v>
      </c>
    </row>
    <row r="39" spans="1:19" ht="13.8" x14ac:dyDescent="0.2">
      <c r="A39" s="11" t="s">
        <v>65</v>
      </c>
      <c r="B39" s="11" t="s">
        <v>42</v>
      </c>
      <c r="C39" s="11" t="s">
        <v>68</v>
      </c>
      <c r="D39" s="11" t="s">
        <v>45</v>
      </c>
      <c r="E39" s="11" t="s">
        <v>45</v>
      </c>
      <c r="F39" s="58">
        <v>2</v>
      </c>
      <c r="G39" s="14">
        <v>2449700</v>
      </c>
      <c r="H39" s="14">
        <v>11205564.437739098</v>
      </c>
      <c r="I39" s="11">
        <v>5.4327446700000008</v>
      </c>
      <c r="J39" s="14">
        <v>3193500</v>
      </c>
      <c r="K39" s="14">
        <v>7052647.7322577368</v>
      </c>
      <c r="L39" s="11">
        <v>2.8270999576799998</v>
      </c>
      <c r="M39" s="23">
        <v>85.7</v>
      </c>
      <c r="N39" s="23">
        <v>-15.027821194123163</v>
      </c>
      <c r="O39" s="11">
        <v>0.30764642579015999</v>
      </c>
      <c r="P39" s="11">
        <v>0.32337303273379997</v>
      </c>
      <c r="Q39" s="11">
        <v>5.1119095251140045</v>
      </c>
      <c r="R39" s="11">
        <v>51.853074010084143</v>
      </c>
      <c r="S39" s="11">
        <v>49.837946207085693</v>
      </c>
    </row>
    <row r="40" spans="1:19" ht="13.8" x14ac:dyDescent="0.2">
      <c r="A40" s="11" t="s">
        <v>65</v>
      </c>
      <c r="B40" s="11" t="s">
        <v>42</v>
      </c>
      <c r="C40" s="11" t="s">
        <v>68</v>
      </c>
      <c r="D40" s="11" t="s">
        <v>45</v>
      </c>
      <c r="E40" s="11" t="s">
        <v>45</v>
      </c>
      <c r="F40" s="59">
        <v>3</v>
      </c>
      <c r="G40" s="14">
        <v>2324400</v>
      </c>
      <c r="H40" s="14">
        <v>12276991.914685298</v>
      </c>
      <c r="I40" s="11">
        <v>6.261135994</v>
      </c>
      <c r="J40" s="14">
        <v>3492900</v>
      </c>
      <c r="K40" s="14">
        <v>7160697.7107181549</v>
      </c>
      <c r="L40" s="11">
        <v>2.8270999576799998</v>
      </c>
      <c r="M40" s="23">
        <v>86.6</v>
      </c>
      <c r="N40" s="23"/>
      <c r="O40" s="11">
        <v>0.28224652924109001</v>
      </c>
      <c r="P40" s="11">
        <v>0.29484895057974997</v>
      </c>
      <c r="Q40" s="11">
        <v>4.4650403222125004</v>
      </c>
      <c r="R40" s="11">
        <v>51.87316293518959</v>
      </c>
      <c r="S40" s="11">
        <v>49.987739670561076</v>
      </c>
    </row>
    <row r="41" spans="1:19" ht="13.8" x14ac:dyDescent="0.2">
      <c r="A41" s="11" t="s">
        <v>65</v>
      </c>
      <c r="B41" s="11" t="s">
        <v>42</v>
      </c>
      <c r="C41" s="11" t="s">
        <v>68</v>
      </c>
      <c r="D41" s="11" t="s">
        <v>45</v>
      </c>
      <c r="E41" s="11" t="s">
        <v>45</v>
      </c>
      <c r="F41" s="50" t="s">
        <v>0</v>
      </c>
      <c r="G41" s="14">
        <f t="shared" ref="G41:R41" si="18">AVERAGE(G38:G40)</f>
        <v>2455600</v>
      </c>
      <c r="H41" s="14">
        <f t="shared" si="18"/>
        <v>11999980.832951427</v>
      </c>
      <c r="I41" s="11">
        <f t="shared" si="18"/>
        <v>5.8402430591666672</v>
      </c>
      <c r="J41" s="14">
        <f t="shared" si="18"/>
        <v>3101466.6666666665</v>
      </c>
      <c r="K41" s="14">
        <f t="shared" si="18"/>
        <v>5307813.9161664275</v>
      </c>
      <c r="L41" s="11">
        <f t="shared" si="18"/>
        <v>2.8053105648066663</v>
      </c>
      <c r="M41" s="14">
        <f t="shared" si="18"/>
        <v>86.033333333333346</v>
      </c>
      <c r="N41" s="14">
        <f t="shared" si="18"/>
        <v>-14.772161273346521</v>
      </c>
      <c r="O41" s="11">
        <f t="shared" si="18"/>
        <v>0.29415723790104331</v>
      </c>
      <c r="P41" s="11">
        <f t="shared" si="18"/>
        <v>0.31061215462007663</v>
      </c>
      <c r="Q41" s="11">
        <f t="shared" si="18"/>
        <v>5.5889045715893646</v>
      </c>
      <c r="R41" s="11">
        <f t="shared" si="18"/>
        <v>51.955640639692007</v>
      </c>
      <c r="S41" s="11">
        <f t="shared" ref="S41" si="19">AVERAGE(S38:S40)</f>
        <v>50.089074264781154</v>
      </c>
    </row>
    <row r="42" spans="1:19" ht="13.8" x14ac:dyDescent="0.2">
      <c r="A42" s="11" t="s">
        <v>65</v>
      </c>
      <c r="B42" s="11" t="s">
        <v>42</v>
      </c>
      <c r="C42" s="11" t="s">
        <v>68</v>
      </c>
      <c r="D42" s="11" t="s">
        <v>53</v>
      </c>
      <c r="E42" s="11" t="s">
        <v>54</v>
      </c>
      <c r="F42" s="58">
        <v>1</v>
      </c>
      <c r="G42" s="14">
        <v>2913500</v>
      </c>
      <c r="H42" s="14">
        <v>17588857.171555955</v>
      </c>
      <c r="I42" s="11">
        <v>6.7480961509999995</v>
      </c>
      <c r="J42" s="14">
        <v>3063300</v>
      </c>
      <c r="K42" s="14">
        <v>1969373.7353334725</v>
      </c>
      <c r="L42" s="11">
        <v>2.7354828992</v>
      </c>
      <c r="M42" s="23">
        <v>88.2</v>
      </c>
      <c r="N42" s="23">
        <v>-15.897728259296771</v>
      </c>
      <c r="O42" s="11">
        <v>0.28978382761125993</v>
      </c>
      <c r="P42" s="11">
        <v>0.31341849535238003</v>
      </c>
      <c r="Q42" s="11">
        <v>8.1559650640081998</v>
      </c>
      <c r="R42" s="11">
        <v>49.995315683308256</v>
      </c>
      <c r="S42" s="11">
        <v>47.239681419972193</v>
      </c>
    </row>
    <row r="43" spans="1:19" ht="13.8" x14ac:dyDescent="0.2">
      <c r="A43" s="11" t="s">
        <v>65</v>
      </c>
      <c r="B43" s="11" t="s">
        <v>42</v>
      </c>
      <c r="C43" s="11" t="s">
        <v>68</v>
      </c>
      <c r="D43" s="11" t="s">
        <v>53</v>
      </c>
      <c r="E43" s="11" t="s">
        <v>54</v>
      </c>
      <c r="F43" s="58">
        <v>2</v>
      </c>
      <c r="G43" s="14">
        <v>2630100</v>
      </c>
      <c r="H43" s="14">
        <v>12259712.447584052</v>
      </c>
      <c r="I43" s="11">
        <v>5.0416869569999996</v>
      </c>
      <c r="J43" s="14">
        <v>4102500</v>
      </c>
      <c r="K43" s="14">
        <v>3048003.6462431666</v>
      </c>
      <c r="L43" s="11">
        <v>2.8456350658999998</v>
      </c>
      <c r="M43" s="23">
        <v>86.1</v>
      </c>
      <c r="N43" s="23">
        <v>-15.574592914853952</v>
      </c>
      <c r="O43" s="11">
        <v>0.29248791106510996</v>
      </c>
      <c r="P43" s="11">
        <v>0.31384660105687001</v>
      </c>
      <c r="Q43" s="11">
        <v>7.3024180431872443</v>
      </c>
      <c r="R43" s="11">
        <v>50.097259990336134</v>
      </c>
      <c r="S43" s="11">
        <v>47.395773005798837</v>
      </c>
    </row>
    <row r="44" spans="1:19" ht="13.8" x14ac:dyDescent="0.2">
      <c r="A44" s="11" t="s">
        <v>65</v>
      </c>
      <c r="B44" s="11" t="s">
        <v>42</v>
      </c>
      <c r="C44" s="11" t="s">
        <v>68</v>
      </c>
      <c r="D44" s="11" t="s">
        <v>53</v>
      </c>
      <c r="E44" s="11" t="s">
        <v>54</v>
      </c>
      <c r="F44" s="59">
        <v>3</v>
      </c>
      <c r="G44" s="14">
        <v>2538100</v>
      </c>
      <c r="H44" s="14">
        <v>13747656.649463946</v>
      </c>
      <c r="I44" s="11">
        <v>6.0026673600000002</v>
      </c>
      <c r="J44" s="14">
        <v>3134600</v>
      </c>
      <c r="K44" s="14">
        <v>701345.29067531996</v>
      </c>
      <c r="L44" s="11">
        <v>2.2695230065400001</v>
      </c>
      <c r="M44" s="23">
        <v>86.1</v>
      </c>
      <c r="N44" s="23"/>
      <c r="O44" s="11">
        <v>0.28911526605952997</v>
      </c>
      <c r="P44" s="11">
        <v>0.31894706771708004</v>
      </c>
      <c r="Q44" s="11">
        <v>10.31830731878668</v>
      </c>
      <c r="R44" s="11">
        <v>49.907508059423982</v>
      </c>
      <c r="S44" s="11">
        <v>46.888525863926667</v>
      </c>
    </row>
    <row r="45" spans="1:19" ht="13.8" x14ac:dyDescent="0.2">
      <c r="A45" s="11" t="s">
        <v>65</v>
      </c>
      <c r="B45" s="11" t="s">
        <v>42</v>
      </c>
      <c r="C45" s="11" t="s">
        <v>68</v>
      </c>
      <c r="D45" s="11" t="s">
        <v>53</v>
      </c>
      <c r="E45" s="11" t="s">
        <v>54</v>
      </c>
      <c r="F45" s="50" t="s">
        <v>0</v>
      </c>
      <c r="G45" s="14">
        <f t="shared" ref="G45:R45" si="20">AVERAGE(G42:G44)</f>
        <v>2693900</v>
      </c>
      <c r="H45" s="14">
        <f t="shared" si="20"/>
        <v>14532075.422867984</v>
      </c>
      <c r="I45" s="11">
        <f t="shared" si="20"/>
        <v>5.9308168226666664</v>
      </c>
      <c r="J45" s="14">
        <f t="shared" si="20"/>
        <v>3433466.6666666665</v>
      </c>
      <c r="K45" s="14">
        <f t="shared" si="20"/>
        <v>1906240.8907506529</v>
      </c>
      <c r="L45" s="11">
        <f t="shared" si="20"/>
        <v>2.6168803238799998</v>
      </c>
      <c r="M45" s="14">
        <f t="shared" si="20"/>
        <v>86.8</v>
      </c>
      <c r="N45" s="14">
        <f t="shared" si="20"/>
        <v>-15.736160587075361</v>
      </c>
      <c r="O45" s="11">
        <f t="shared" si="20"/>
        <v>0.2904623349119666</v>
      </c>
      <c r="P45" s="11">
        <f t="shared" si="20"/>
        <v>0.31540405470877669</v>
      </c>
      <c r="Q45" s="11">
        <f t="shared" si="20"/>
        <v>8.5922301419940421</v>
      </c>
      <c r="R45" s="11">
        <f t="shared" si="20"/>
        <v>50.000027911022791</v>
      </c>
      <c r="S45" s="11">
        <f t="shared" ref="S45" si="21">AVERAGE(S42:S44)</f>
        <v>47.174660096565901</v>
      </c>
    </row>
    <row r="46" spans="1:19" ht="13.8" x14ac:dyDescent="0.2">
      <c r="A46" s="11" t="s">
        <v>65</v>
      </c>
      <c r="B46" s="11" t="s">
        <v>42</v>
      </c>
      <c r="C46" s="11" t="s">
        <v>68</v>
      </c>
      <c r="D46" s="11" t="s">
        <v>55</v>
      </c>
      <c r="E46" s="11" t="s">
        <v>56</v>
      </c>
      <c r="F46" s="58">
        <v>1</v>
      </c>
      <c r="G46" s="14">
        <v>3024900</v>
      </c>
      <c r="H46" s="14">
        <v>14825651.413375145</v>
      </c>
      <c r="I46" s="11">
        <v>5.5522569899999992</v>
      </c>
      <c r="J46" s="14">
        <v>2495300</v>
      </c>
      <c r="K46" s="14">
        <v>847211.67060734972</v>
      </c>
      <c r="L46" s="11">
        <v>2.3964010314299999</v>
      </c>
      <c r="M46" s="23">
        <v>87.2</v>
      </c>
      <c r="N46" s="23">
        <v>-15.46825318455614</v>
      </c>
      <c r="O46" s="11">
        <v>0.26766641240101996</v>
      </c>
      <c r="P46" s="11">
        <v>0.28119363996666003</v>
      </c>
      <c r="Q46" s="11">
        <v>5.0537635425745782</v>
      </c>
      <c r="R46" s="11">
        <v>51.143730074176666</v>
      </c>
      <c r="S46" s="11">
        <v>49.047171789468784</v>
      </c>
    </row>
    <row r="47" spans="1:19" ht="13.8" x14ac:dyDescent="0.2">
      <c r="A47" s="11" t="s">
        <v>65</v>
      </c>
      <c r="B47" s="11" t="s">
        <v>42</v>
      </c>
      <c r="C47" s="11" t="s">
        <v>68</v>
      </c>
      <c r="D47" s="11" t="s">
        <v>55</v>
      </c>
      <c r="E47" s="11" t="s">
        <v>56</v>
      </c>
      <c r="F47" s="58">
        <v>2</v>
      </c>
      <c r="G47" s="14">
        <v>2268800</v>
      </c>
      <c r="H47" s="14">
        <v>10962392.368533848</v>
      </c>
      <c r="I47" s="11">
        <v>5.3049873200000004</v>
      </c>
      <c r="J47" s="14">
        <v>2226100</v>
      </c>
      <c r="K47" s="14">
        <v>391115.14085739234</v>
      </c>
      <c r="L47" s="11">
        <v>2.7841384256000001</v>
      </c>
      <c r="M47" s="23">
        <v>86.8</v>
      </c>
      <c r="N47" s="23">
        <v>-16.156062701705864</v>
      </c>
      <c r="O47" s="11">
        <v>0.26540619437582996</v>
      </c>
      <c r="P47" s="11">
        <v>0.27978518919552997</v>
      </c>
      <c r="Q47" s="11">
        <v>5.4177314337051792</v>
      </c>
      <c r="R47" s="11">
        <v>50.533945709035329</v>
      </c>
      <c r="S47" s="11">
        <v>48.891289301581146</v>
      </c>
    </row>
    <row r="48" spans="1:19" ht="13.8" x14ac:dyDescent="0.2">
      <c r="A48" s="11" t="s">
        <v>65</v>
      </c>
      <c r="B48" s="11" t="s">
        <v>42</v>
      </c>
      <c r="C48" s="11" t="s">
        <v>68</v>
      </c>
      <c r="D48" s="11" t="s">
        <v>55</v>
      </c>
      <c r="E48" s="11" t="s">
        <v>56</v>
      </c>
      <c r="F48" s="59">
        <v>3</v>
      </c>
      <c r="G48" s="14">
        <v>2562700</v>
      </c>
      <c r="H48" s="14">
        <v>9118848.6788914297</v>
      </c>
      <c r="I48" s="11" t="s">
        <v>78</v>
      </c>
      <c r="J48" s="14">
        <v>3235500</v>
      </c>
      <c r="K48" s="14">
        <v>564784.40777005593</v>
      </c>
      <c r="L48" s="11">
        <v>2.8194178141999999</v>
      </c>
      <c r="M48" s="23">
        <v>86.6</v>
      </c>
      <c r="N48" s="23"/>
      <c r="O48" s="11">
        <v>0.26766641240101996</v>
      </c>
      <c r="P48" s="11">
        <v>0.28119363996666003</v>
      </c>
      <c r="Q48" s="11">
        <v>5.0537635425745782</v>
      </c>
      <c r="R48" s="11">
        <v>51.143730074176666</v>
      </c>
      <c r="S48" s="11">
        <v>49.047171789468784</v>
      </c>
    </row>
    <row r="49" spans="1:19" ht="14.4" thickBot="1" x14ac:dyDescent="0.25">
      <c r="A49" s="12" t="s">
        <v>65</v>
      </c>
      <c r="B49" s="12" t="s">
        <v>42</v>
      </c>
      <c r="C49" s="12" t="s">
        <v>68</v>
      </c>
      <c r="D49" s="12" t="s">
        <v>55</v>
      </c>
      <c r="E49" s="12" t="s">
        <v>56</v>
      </c>
      <c r="F49" s="51" t="s">
        <v>0</v>
      </c>
      <c r="G49" s="26">
        <f t="shared" ref="G49:R49" si="22">AVERAGE(G46:G48)</f>
        <v>2618800</v>
      </c>
      <c r="H49" s="26">
        <f t="shared" si="22"/>
        <v>11635630.820266807</v>
      </c>
      <c r="I49" s="12">
        <f t="shared" si="22"/>
        <v>5.4286221549999993</v>
      </c>
      <c r="J49" s="26">
        <f t="shared" si="22"/>
        <v>2652300</v>
      </c>
      <c r="K49" s="26">
        <f t="shared" si="22"/>
        <v>601037.073078266</v>
      </c>
      <c r="L49" s="12">
        <f t="shared" si="22"/>
        <v>2.6666524237433333</v>
      </c>
      <c r="M49" s="26">
        <f t="shared" si="22"/>
        <v>86.866666666666674</v>
      </c>
      <c r="N49" s="26">
        <f t="shared" si="22"/>
        <v>-15.812157943131002</v>
      </c>
      <c r="O49" s="12">
        <f t="shared" si="22"/>
        <v>0.26691300639262328</v>
      </c>
      <c r="P49" s="12">
        <f t="shared" si="22"/>
        <v>0.28072415637628334</v>
      </c>
      <c r="Q49" s="12">
        <f t="shared" si="22"/>
        <v>5.1750861729514455</v>
      </c>
      <c r="R49" s="12">
        <f t="shared" si="22"/>
        <v>50.940468619129554</v>
      </c>
      <c r="S49" s="12">
        <f t="shared" ref="S49" si="23">AVERAGE(S46:S48)</f>
        <v>48.995210960172905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workbookViewId="0">
      <pane ySplit="1" topLeftCell="A2" activePane="bottomLeft" state="frozen"/>
      <selection pane="bottomLeft" activeCell="D33" sqref="D33"/>
    </sheetView>
  </sheetViews>
  <sheetFormatPr defaultColWidth="8.7265625" defaultRowHeight="12.6" x14ac:dyDescent="0.2"/>
  <cols>
    <col min="1" max="1" width="11.26953125" customWidth="1"/>
    <col min="2" max="2" width="10.26953125" customWidth="1"/>
    <col min="3" max="3" width="9.08984375" customWidth="1"/>
    <col min="4" max="12" width="13" customWidth="1"/>
    <col min="13" max="13" width="14.26953125" customWidth="1"/>
    <col min="14" max="14" width="16.08984375" customWidth="1"/>
    <col min="15" max="19" width="18.26953125" customWidth="1"/>
  </cols>
  <sheetData>
    <row r="1" spans="1:19" ht="28.2" thickBot="1" x14ac:dyDescent="0.25">
      <c r="A1" s="41" t="s">
        <v>51</v>
      </c>
      <c r="B1" s="41" t="s">
        <v>47</v>
      </c>
      <c r="C1" s="41" t="s">
        <v>46</v>
      </c>
      <c r="D1" s="41" t="s">
        <v>85</v>
      </c>
      <c r="E1" s="41" t="s">
        <v>87</v>
      </c>
      <c r="F1" s="41" t="s">
        <v>142</v>
      </c>
      <c r="G1" s="41" t="s">
        <v>150</v>
      </c>
      <c r="H1" s="41" t="s">
        <v>145</v>
      </c>
      <c r="I1" s="41" t="s">
        <v>146</v>
      </c>
      <c r="J1" s="41" t="s">
        <v>143</v>
      </c>
      <c r="K1" s="41" t="s">
        <v>151</v>
      </c>
      <c r="L1" s="41" t="s">
        <v>147</v>
      </c>
      <c r="M1" s="41" t="s">
        <v>148</v>
      </c>
      <c r="N1" s="41" t="s">
        <v>160</v>
      </c>
      <c r="O1" s="6" t="s">
        <v>78</v>
      </c>
      <c r="R1" s="1"/>
      <c r="S1" s="1"/>
    </row>
    <row r="2" spans="1:19" ht="13.8" x14ac:dyDescent="0.2">
      <c r="A2" s="64" t="s">
        <v>63</v>
      </c>
      <c r="B2" s="65" t="s">
        <v>68</v>
      </c>
      <c r="C2" s="13" t="s">
        <v>41</v>
      </c>
      <c r="D2" s="13" t="s">
        <v>45</v>
      </c>
      <c r="E2" s="13">
        <v>2011</v>
      </c>
      <c r="F2" s="33">
        <v>39330</v>
      </c>
      <c r="G2" s="14">
        <v>0</v>
      </c>
      <c r="H2" s="34" t="s">
        <v>149</v>
      </c>
      <c r="I2" s="34" t="s">
        <v>149</v>
      </c>
      <c r="J2" s="33">
        <v>40513</v>
      </c>
      <c r="K2" s="14">
        <f>G2+3+3/12</f>
        <v>3.25</v>
      </c>
      <c r="L2" s="34">
        <v>57.3</v>
      </c>
      <c r="M2" s="34">
        <v>0</v>
      </c>
      <c r="N2" s="13"/>
    </row>
    <row r="3" spans="1:19" ht="13.8" x14ac:dyDescent="0.2">
      <c r="A3" s="64" t="s">
        <v>63</v>
      </c>
      <c r="B3" s="65" t="s">
        <v>68</v>
      </c>
      <c r="C3" s="13" t="s">
        <v>41</v>
      </c>
      <c r="D3" s="13" t="s">
        <v>54</v>
      </c>
      <c r="E3" s="13">
        <v>2011</v>
      </c>
      <c r="F3" s="33">
        <v>39330</v>
      </c>
      <c r="G3" s="14">
        <v>0</v>
      </c>
      <c r="H3" s="34" t="s">
        <v>149</v>
      </c>
      <c r="I3" s="34" t="s">
        <v>149</v>
      </c>
      <c r="J3" s="33">
        <v>40513</v>
      </c>
      <c r="K3" s="14">
        <f t="shared" ref="K3:K4" si="0">G3+3+3/12</f>
        <v>3.25</v>
      </c>
      <c r="L3" s="34">
        <v>58.7</v>
      </c>
      <c r="M3" s="34">
        <v>0</v>
      </c>
      <c r="N3" s="13"/>
    </row>
    <row r="4" spans="1:19" ht="13.8" x14ac:dyDescent="0.2">
      <c r="A4" s="64" t="s">
        <v>63</v>
      </c>
      <c r="B4" s="65" t="s">
        <v>68</v>
      </c>
      <c r="C4" s="13" t="s">
        <v>41</v>
      </c>
      <c r="D4" s="13" t="s">
        <v>107</v>
      </c>
      <c r="E4" s="13">
        <v>2011</v>
      </c>
      <c r="F4" s="33">
        <v>39330</v>
      </c>
      <c r="G4" s="14">
        <v>0</v>
      </c>
      <c r="H4" s="34" t="s">
        <v>149</v>
      </c>
      <c r="I4" s="34" t="s">
        <v>149</v>
      </c>
      <c r="J4" s="33">
        <v>40513</v>
      </c>
      <c r="K4" s="14">
        <f t="shared" si="0"/>
        <v>3.25</v>
      </c>
      <c r="L4" s="34">
        <v>60.7</v>
      </c>
      <c r="M4" s="34">
        <v>0</v>
      </c>
      <c r="N4" s="13"/>
    </row>
    <row r="5" spans="1:19" ht="13.8" x14ac:dyDescent="0.2">
      <c r="A5" s="64" t="s">
        <v>64</v>
      </c>
      <c r="B5" s="65" t="s">
        <v>68</v>
      </c>
      <c r="C5" s="13" t="s">
        <v>42</v>
      </c>
      <c r="D5" s="13" t="s">
        <v>45</v>
      </c>
      <c r="E5" s="13">
        <v>2011</v>
      </c>
      <c r="F5" s="13" t="s">
        <v>117</v>
      </c>
      <c r="G5" s="14">
        <v>0</v>
      </c>
      <c r="H5" s="34" t="s">
        <v>149</v>
      </c>
      <c r="I5" s="34" t="s">
        <v>149</v>
      </c>
      <c r="J5" s="33">
        <v>40527</v>
      </c>
      <c r="K5" s="14">
        <f>G5+3+2/12</f>
        <v>3.1666666666666665</v>
      </c>
      <c r="L5" s="34">
        <v>169.3</v>
      </c>
      <c r="M5" s="34">
        <v>0.7</v>
      </c>
      <c r="N5" s="13"/>
    </row>
    <row r="6" spans="1:19" ht="13.8" x14ac:dyDescent="0.2">
      <c r="A6" s="64" t="s">
        <v>64</v>
      </c>
      <c r="B6" s="65" t="s">
        <v>68</v>
      </c>
      <c r="C6" s="13" t="s">
        <v>42</v>
      </c>
      <c r="D6" s="13" t="s">
        <v>107</v>
      </c>
      <c r="E6" s="13">
        <v>2011</v>
      </c>
      <c r="F6" s="13" t="s">
        <v>117</v>
      </c>
      <c r="G6" s="14">
        <v>0</v>
      </c>
      <c r="H6" s="34" t="s">
        <v>149</v>
      </c>
      <c r="I6" s="34" t="s">
        <v>149</v>
      </c>
      <c r="J6" s="33">
        <v>40527</v>
      </c>
      <c r="K6" s="14">
        <f>G6+3+2/12</f>
        <v>3.1666666666666665</v>
      </c>
      <c r="L6" s="34">
        <v>159.30000000000001</v>
      </c>
      <c r="M6" s="34">
        <v>48.3</v>
      </c>
      <c r="N6" s="13"/>
    </row>
    <row r="7" spans="1:19" ht="13.8" x14ac:dyDescent="0.2">
      <c r="A7" s="64" t="s">
        <v>65</v>
      </c>
      <c r="B7" s="65" t="s">
        <v>68</v>
      </c>
      <c r="C7" s="13" t="s">
        <v>42</v>
      </c>
      <c r="D7" s="13" t="s">
        <v>45</v>
      </c>
      <c r="E7" s="13">
        <v>2012</v>
      </c>
      <c r="F7" s="13" t="s">
        <v>118</v>
      </c>
      <c r="G7" s="14">
        <v>0</v>
      </c>
      <c r="H7" s="34" t="s">
        <v>149</v>
      </c>
      <c r="I7" s="34" t="s">
        <v>149</v>
      </c>
      <c r="J7" s="33" t="s">
        <v>144</v>
      </c>
      <c r="K7" s="14">
        <f>G7+3-2/12</f>
        <v>2.8333333333333335</v>
      </c>
      <c r="L7" s="34">
        <v>34.700000000000003</v>
      </c>
      <c r="M7" s="34">
        <v>0</v>
      </c>
      <c r="N7" s="13"/>
    </row>
    <row r="8" spans="1:19" ht="13.8" x14ac:dyDescent="0.2">
      <c r="A8" s="64" t="s">
        <v>65</v>
      </c>
      <c r="B8" s="65" t="s">
        <v>68</v>
      </c>
      <c r="C8" s="13" t="s">
        <v>42</v>
      </c>
      <c r="D8" s="13" t="s">
        <v>54</v>
      </c>
      <c r="E8" s="13">
        <v>2012</v>
      </c>
      <c r="F8" s="13" t="s">
        <v>118</v>
      </c>
      <c r="G8" s="14">
        <v>0</v>
      </c>
      <c r="H8" s="34" t="s">
        <v>149</v>
      </c>
      <c r="I8" s="34" t="s">
        <v>149</v>
      </c>
      <c r="J8" s="33" t="s">
        <v>144</v>
      </c>
      <c r="K8" s="14">
        <f t="shared" ref="K8:K9" si="1">G8+3-2/12</f>
        <v>2.8333333333333335</v>
      </c>
      <c r="L8" s="34">
        <v>32.700000000000003</v>
      </c>
      <c r="M8" s="34">
        <v>0</v>
      </c>
      <c r="N8" s="13"/>
    </row>
    <row r="9" spans="1:19" ht="13.8" x14ac:dyDescent="0.2">
      <c r="A9" s="64" t="s">
        <v>65</v>
      </c>
      <c r="B9" s="65" t="s">
        <v>68</v>
      </c>
      <c r="C9" s="13" t="s">
        <v>42</v>
      </c>
      <c r="D9" s="13" t="s">
        <v>107</v>
      </c>
      <c r="E9" s="13">
        <v>2012</v>
      </c>
      <c r="F9" s="13" t="s">
        <v>118</v>
      </c>
      <c r="G9" s="14">
        <v>0</v>
      </c>
      <c r="H9" s="34" t="s">
        <v>149</v>
      </c>
      <c r="I9" s="34" t="s">
        <v>149</v>
      </c>
      <c r="J9" s="33" t="s">
        <v>144</v>
      </c>
      <c r="K9" s="14">
        <f t="shared" si="1"/>
        <v>2.8333333333333335</v>
      </c>
      <c r="L9" s="34">
        <v>5.7</v>
      </c>
      <c r="M9" s="34">
        <v>0</v>
      </c>
      <c r="N9" s="13"/>
    </row>
    <row r="10" spans="1:19" ht="13.8" x14ac:dyDescent="0.2">
      <c r="A10" s="64" t="s">
        <v>66</v>
      </c>
      <c r="B10" s="65" t="s">
        <v>68</v>
      </c>
      <c r="C10" s="13" t="s">
        <v>43</v>
      </c>
      <c r="D10" s="13" t="s">
        <v>45</v>
      </c>
      <c r="E10" s="13">
        <v>2011</v>
      </c>
      <c r="F10" s="13" t="s">
        <v>126</v>
      </c>
      <c r="G10" s="14">
        <v>0</v>
      </c>
      <c r="H10" s="34" t="s">
        <v>149</v>
      </c>
      <c r="I10" s="34" t="s">
        <v>149</v>
      </c>
      <c r="J10" s="33">
        <v>40038</v>
      </c>
      <c r="K10" s="47">
        <f t="shared" ref="K10:K13" si="2">G10+2-1/12</f>
        <v>1.9166666666666667</v>
      </c>
      <c r="L10" s="34">
        <v>61.3</v>
      </c>
      <c r="M10" s="34">
        <v>0</v>
      </c>
      <c r="N10" s="13"/>
    </row>
    <row r="11" spans="1:19" ht="13.8" x14ac:dyDescent="0.2">
      <c r="A11" s="64" t="s">
        <v>66</v>
      </c>
      <c r="B11" s="65" t="s">
        <v>68</v>
      </c>
      <c r="C11" s="13" t="s">
        <v>43</v>
      </c>
      <c r="D11" s="13" t="s">
        <v>54</v>
      </c>
      <c r="E11" s="13">
        <v>2011</v>
      </c>
      <c r="F11" s="13" t="s">
        <v>126</v>
      </c>
      <c r="G11" s="14">
        <v>0</v>
      </c>
      <c r="H11" s="34" t="s">
        <v>149</v>
      </c>
      <c r="I11" s="34" t="s">
        <v>149</v>
      </c>
      <c r="J11" s="33">
        <v>40038</v>
      </c>
      <c r="K11" s="47">
        <f t="shared" si="2"/>
        <v>1.9166666666666667</v>
      </c>
      <c r="L11" s="34">
        <v>40</v>
      </c>
      <c r="M11" s="34">
        <v>0</v>
      </c>
      <c r="N11" s="13"/>
    </row>
    <row r="12" spans="1:19" ht="13.8" x14ac:dyDescent="0.2">
      <c r="A12" s="64" t="s">
        <v>66</v>
      </c>
      <c r="B12" s="65" t="s">
        <v>68</v>
      </c>
      <c r="C12" s="13" t="s">
        <v>43</v>
      </c>
      <c r="D12" s="13" t="s">
        <v>106</v>
      </c>
      <c r="E12" s="13">
        <v>2011</v>
      </c>
      <c r="F12" s="13" t="s">
        <v>126</v>
      </c>
      <c r="G12" s="14">
        <v>0</v>
      </c>
      <c r="H12" s="34" t="s">
        <v>149</v>
      </c>
      <c r="I12" s="34" t="s">
        <v>149</v>
      </c>
      <c r="J12" s="33">
        <v>40038</v>
      </c>
      <c r="K12" s="47">
        <f t="shared" si="2"/>
        <v>1.9166666666666667</v>
      </c>
      <c r="L12" s="34">
        <v>47</v>
      </c>
      <c r="M12" s="34">
        <v>0</v>
      </c>
      <c r="N12" s="13"/>
    </row>
    <row r="13" spans="1:19" ht="13.8" x14ac:dyDescent="0.2">
      <c r="A13" s="64" t="s">
        <v>66</v>
      </c>
      <c r="B13" s="65" t="s">
        <v>68</v>
      </c>
      <c r="C13" s="13" t="s">
        <v>43</v>
      </c>
      <c r="D13" s="13" t="s">
        <v>69</v>
      </c>
      <c r="E13" s="13">
        <v>2011</v>
      </c>
      <c r="F13" s="13" t="s">
        <v>126</v>
      </c>
      <c r="G13" s="14">
        <v>0</v>
      </c>
      <c r="H13" s="34" t="s">
        <v>149</v>
      </c>
      <c r="I13" s="34" t="s">
        <v>149</v>
      </c>
      <c r="J13" s="33">
        <v>40038</v>
      </c>
      <c r="K13" s="47">
        <f t="shared" si="2"/>
        <v>1.9166666666666667</v>
      </c>
      <c r="L13" s="34">
        <v>67</v>
      </c>
      <c r="M13" s="34">
        <v>0</v>
      </c>
      <c r="N13" s="13"/>
    </row>
    <row r="14" spans="1:19" ht="13.8" x14ac:dyDescent="0.2">
      <c r="A14" s="64" t="s">
        <v>67</v>
      </c>
      <c r="B14" s="65" t="s">
        <v>68</v>
      </c>
      <c r="C14" s="17" t="s">
        <v>44</v>
      </c>
      <c r="D14" s="13" t="s">
        <v>45</v>
      </c>
      <c r="E14" s="17">
        <v>2011</v>
      </c>
      <c r="F14" s="33" t="s">
        <v>92</v>
      </c>
      <c r="G14" s="14" t="s">
        <v>149</v>
      </c>
      <c r="H14" s="24" t="s">
        <v>149</v>
      </c>
      <c r="I14" s="24" t="s">
        <v>149</v>
      </c>
      <c r="J14" s="17" t="s">
        <v>92</v>
      </c>
      <c r="K14" s="24" t="s">
        <v>149</v>
      </c>
      <c r="L14" s="24" t="s">
        <v>149</v>
      </c>
      <c r="M14" s="24" t="s">
        <v>149</v>
      </c>
      <c r="N14" s="13"/>
    </row>
    <row r="15" spans="1:19" ht="13.8" x14ac:dyDescent="0.2">
      <c r="A15" s="64" t="s">
        <v>67</v>
      </c>
      <c r="B15" s="65" t="s">
        <v>68</v>
      </c>
      <c r="C15" s="17" t="s">
        <v>44</v>
      </c>
      <c r="D15" s="13" t="s">
        <v>107</v>
      </c>
      <c r="E15" s="17">
        <v>2011</v>
      </c>
      <c r="F15" s="33" t="s">
        <v>92</v>
      </c>
      <c r="G15" s="14" t="s">
        <v>149</v>
      </c>
      <c r="H15" s="24" t="s">
        <v>149</v>
      </c>
      <c r="I15" s="24" t="s">
        <v>149</v>
      </c>
      <c r="J15" s="17" t="s">
        <v>92</v>
      </c>
      <c r="K15" s="24" t="s">
        <v>149</v>
      </c>
      <c r="L15" s="24" t="s">
        <v>149</v>
      </c>
      <c r="M15" s="24" t="s">
        <v>149</v>
      </c>
      <c r="N15" s="13"/>
    </row>
    <row r="16" spans="1:19" ht="14.4" thickBot="1" x14ac:dyDescent="0.25">
      <c r="A16" s="66" t="s">
        <v>67</v>
      </c>
      <c r="B16" s="67" t="s">
        <v>68</v>
      </c>
      <c r="C16" s="48" t="s">
        <v>44</v>
      </c>
      <c r="D16" s="19" t="s">
        <v>69</v>
      </c>
      <c r="E16" s="48">
        <v>2011</v>
      </c>
      <c r="F16" s="39" t="s">
        <v>92</v>
      </c>
      <c r="G16" s="26" t="s">
        <v>149</v>
      </c>
      <c r="H16" s="49" t="s">
        <v>149</v>
      </c>
      <c r="I16" s="49" t="s">
        <v>149</v>
      </c>
      <c r="J16" s="48" t="s">
        <v>92</v>
      </c>
      <c r="K16" s="49" t="s">
        <v>149</v>
      </c>
      <c r="L16" s="49" t="s">
        <v>149</v>
      </c>
      <c r="M16" s="49" t="s">
        <v>149</v>
      </c>
      <c r="N16" s="19"/>
    </row>
  </sheetData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pane ySplit="1" topLeftCell="A2" activePane="bottomLeft" state="frozen"/>
      <selection pane="bottomLeft" activeCell="E31" sqref="E31"/>
    </sheetView>
  </sheetViews>
  <sheetFormatPr defaultColWidth="8.7265625" defaultRowHeight="12.6" x14ac:dyDescent="0.2"/>
  <cols>
    <col min="1" max="1" width="11.26953125" customWidth="1"/>
    <col min="2" max="2" width="10.26953125" customWidth="1"/>
    <col min="3" max="3" width="9.08984375" customWidth="1"/>
    <col min="4" max="4" width="11.36328125" customWidth="1"/>
    <col min="5" max="5" width="13" customWidth="1"/>
    <col min="6" max="6" width="11.36328125" customWidth="1"/>
    <col min="7" max="7" width="9.453125" customWidth="1"/>
    <col min="8" max="8" width="10.90625" customWidth="1"/>
    <col min="9" max="9" width="9.453125" customWidth="1"/>
    <col min="10" max="10" width="11.08984375" customWidth="1"/>
    <col min="11" max="11" width="25" customWidth="1"/>
    <col min="12" max="12" width="25.7265625" customWidth="1"/>
    <col min="13" max="13" width="11.36328125" customWidth="1"/>
    <col min="14" max="14" width="11.08984375" customWidth="1"/>
    <col min="15" max="15" width="10.453125" customWidth="1"/>
    <col min="16" max="16" width="9.26953125" customWidth="1"/>
    <col min="17" max="17" width="13" customWidth="1"/>
    <col min="18" max="18" width="9.26953125" customWidth="1"/>
    <col min="19" max="19" width="13" customWidth="1"/>
    <col min="20" max="20" width="9.6328125" customWidth="1"/>
    <col min="21" max="25" width="18.26953125" customWidth="1"/>
  </cols>
  <sheetData>
    <row r="1" spans="1:25" ht="50.25" customHeight="1" thickBot="1" x14ac:dyDescent="0.25">
      <c r="A1" s="41" t="s">
        <v>51</v>
      </c>
      <c r="B1" s="41" t="s">
        <v>47</v>
      </c>
      <c r="C1" s="41" t="s">
        <v>46</v>
      </c>
      <c r="D1" s="41" t="s">
        <v>85</v>
      </c>
      <c r="E1" s="41" t="s">
        <v>87</v>
      </c>
      <c r="F1" s="41" t="s">
        <v>226</v>
      </c>
      <c r="G1" s="41" t="s">
        <v>224</v>
      </c>
      <c r="H1" s="41" t="s">
        <v>225</v>
      </c>
      <c r="I1" s="41" t="s">
        <v>230</v>
      </c>
      <c r="J1" s="41" t="s">
        <v>227</v>
      </c>
      <c r="K1" s="41" t="s">
        <v>178</v>
      </c>
      <c r="L1" s="41" t="s">
        <v>179</v>
      </c>
      <c r="M1" s="55" t="s">
        <v>162</v>
      </c>
      <c r="N1" s="55" t="s">
        <v>228</v>
      </c>
      <c r="O1" s="55" t="s">
        <v>167</v>
      </c>
      <c r="P1" s="55" t="s">
        <v>229</v>
      </c>
      <c r="Q1" s="54" t="s">
        <v>163</v>
      </c>
      <c r="R1" s="54" t="s">
        <v>84</v>
      </c>
      <c r="S1" s="54" t="s">
        <v>168</v>
      </c>
      <c r="T1" s="54" t="s">
        <v>84</v>
      </c>
      <c r="X1" s="1"/>
      <c r="Y1" s="1"/>
    </row>
    <row r="2" spans="1:25" ht="13.8" x14ac:dyDescent="0.3">
      <c r="A2" s="64" t="s">
        <v>63</v>
      </c>
      <c r="B2" s="65" t="s">
        <v>68</v>
      </c>
      <c r="C2" s="13" t="s">
        <v>41</v>
      </c>
      <c r="D2" s="13" t="s">
        <v>45</v>
      </c>
      <c r="E2" s="13">
        <v>2011</v>
      </c>
      <c r="F2" s="33">
        <v>39330</v>
      </c>
      <c r="G2" s="14">
        <v>0</v>
      </c>
      <c r="H2" s="33">
        <v>40513</v>
      </c>
      <c r="I2" s="29">
        <v>3.25</v>
      </c>
      <c r="J2" s="50" t="s">
        <v>164</v>
      </c>
      <c r="K2" s="50" t="s">
        <v>172</v>
      </c>
      <c r="L2" s="50" t="s">
        <v>177</v>
      </c>
      <c r="M2" s="14" t="s">
        <v>92</v>
      </c>
      <c r="N2" s="34" t="s">
        <v>149</v>
      </c>
      <c r="O2" s="14">
        <v>87</v>
      </c>
      <c r="P2" s="34">
        <v>57.3</v>
      </c>
      <c r="Q2" s="14" t="s">
        <v>92</v>
      </c>
      <c r="R2" s="34" t="s">
        <v>149</v>
      </c>
      <c r="S2" s="14">
        <v>0</v>
      </c>
      <c r="T2" s="34">
        <v>0</v>
      </c>
    </row>
    <row r="3" spans="1:25" ht="13.8" x14ac:dyDescent="0.3">
      <c r="A3" s="64" t="s">
        <v>63</v>
      </c>
      <c r="B3" s="65" t="s">
        <v>68</v>
      </c>
      <c r="C3" s="13" t="s">
        <v>41</v>
      </c>
      <c r="D3" s="13" t="s">
        <v>45</v>
      </c>
      <c r="E3" s="13">
        <v>2011</v>
      </c>
      <c r="F3" s="33">
        <v>39330</v>
      </c>
      <c r="G3" s="14">
        <v>0</v>
      </c>
      <c r="H3" s="33">
        <v>40513</v>
      </c>
      <c r="I3" s="29">
        <v>3.25</v>
      </c>
      <c r="J3" s="50" t="s">
        <v>165</v>
      </c>
      <c r="K3" s="50" t="s">
        <v>231</v>
      </c>
      <c r="L3" s="14" t="s">
        <v>220</v>
      </c>
      <c r="M3" s="14" t="s">
        <v>92</v>
      </c>
      <c r="N3" s="34"/>
      <c r="O3" s="14">
        <v>52</v>
      </c>
      <c r="P3" s="34"/>
      <c r="Q3" s="14" t="s">
        <v>92</v>
      </c>
      <c r="R3" s="34"/>
      <c r="S3" s="14">
        <v>0</v>
      </c>
      <c r="T3" s="34"/>
    </row>
    <row r="4" spans="1:25" ht="13.8" x14ac:dyDescent="0.3">
      <c r="A4" s="64" t="s">
        <v>63</v>
      </c>
      <c r="B4" s="65" t="s">
        <v>68</v>
      </c>
      <c r="C4" s="13" t="s">
        <v>41</v>
      </c>
      <c r="D4" s="13" t="s">
        <v>45</v>
      </c>
      <c r="E4" s="13">
        <v>2011</v>
      </c>
      <c r="F4" s="33">
        <v>39330</v>
      </c>
      <c r="G4" s="14">
        <v>0</v>
      </c>
      <c r="H4" s="33">
        <v>40513</v>
      </c>
      <c r="I4" s="29">
        <v>3.25</v>
      </c>
      <c r="J4" s="50" t="s">
        <v>166</v>
      </c>
      <c r="K4" s="50" t="s">
        <v>232</v>
      </c>
      <c r="L4" s="14" t="s">
        <v>233</v>
      </c>
      <c r="M4" s="14" t="s">
        <v>92</v>
      </c>
      <c r="N4" s="34"/>
      <c r="O4" s="14">
        <v>33</v>
      </c>
      <c r="P4" s="34"/>
      <c r="Q4" s="14" t="s">
        <v>92</v>
      </c>
      <c r="R4" s="34"/>
      <c r="S4" s="14">
        <v>0</v>
      </c>
      <c r="T4" s="34"/>
    </row>
    <row r="5" spans="1:25" ht="13.8" x14ac:dyDescent="0.3">
      <c r="A5" s="64" t="s">
        <v>63</v>
      </c>
      <c r="B5" s="65" t="s">
        <v>68</v>
      </c>
      <c r="C5" s="13" t="s">
        <v>41</v>
      </c>
      <c r="D5" s="13" t="s">
        <v>54</v>
      </c>
      <c r="E5" s="13">
        <v>2011</v>
      </c>
      <c r="F5" s="33">
        <v>39330</v>
      </c>
      <c r="G5" s="14">
        <v>0</v>
      </c>
      <c r="H5" s="33">
        <v>40513</v>
      </c>
      <c r="I5" s="29">
        <v>3.25</v>
      </c>
      <c r="J5" s="50" t="s">
        <v>164</v>
      </c>
      <c r="K5" s="50" t="s">
        <v>237</v>
      </c>
      <c r="L5" s="14" t="s">
        <v>236</v>
      </c>
      <c r="M5" s="14" t="s">
        <v>92</v>
      </c>
      <c r="N5" s="34" t="s">
        <v>149</v>
      </c>
      <c r="O5" s="14">
        <v>70</v>
      </c>
      <c r="P5" s="34">
        <v>58.7</v>
      </c>
      <c r="Q5" s="14" t="s">
        <v>92</v>
      </c>
      <c r="R5" s="34" t="s">
        <v>149</v>
      </c>
      <c r="S5" s="14">
        <v>0</v>
      </c>
      <c r="T5" s="34">
        <v>0</v>
      </c>
    </row>
    <row r="6" spans="1:25" ht="13.8" x14ac:dyDescent="0.3">
      <c r="A6" s="64" t="s">
        <v>63</v>
      </c>
      <c r="B6" s="65" t="s">
        <v>68</v>
      </c>
      <c r="C6" s="13" t="s">
        <v>41</v>
      </c>
      <c r="D6" s="13" t="s">
        <v>54</v>
      </c>
      <c r="E6" s="13">
        <v>2011</v>
      </c>
      <c r="F6" s="33">
        <v>39330</v>
      </c>
      <c r="G6" s="14">
        <v>0</v>
      </c>
      <c r="H6" s="33">
        <v>40513</v>
      </c>
      <c r="I6" s="29">
        <v>3.25</v>
      </c>
      <c r="J6" s="50" t="s">
        <v>165</v>
      </c>
      <c r="K6" s="50" t="s">
        <v>234</v>
      </c>
      <c r="L6" s="14" t="s">
        <v>235</v>
      </c>
      <c r="M6" s="14" t="s">
        <v>92</v>
      </c>
      <c r="N6" s="34"/>
      <c r="O6" s="14">
        <v>31</v>
      </c>
      <c r="P6" s="34"/>
      <c r="Q6" s="14" t="s">
        <v>92</v>
      </c>
      <c r="R6" s="34"/>
      <c r="S6" s="14">
        <v>0</v>
      </c>
      <c r="T6" s="34"/>
    </row>
    <row r="7" spans="1:25" ht="13.8" x14ac:dyDescent="0.3">
      <c r="A7" s="64" t="s">
        <v>63</v>
      </c>
      <c r="B7" s="65" t="s">
        <v>68</v>
      </c>
      <c r="C7" s="13" t="s">
        <v>41</v>
      </c>
      <c r="D7" s="13" t="s">
        <v>54</v>
      </c>
      <c r="E7" s="13">
        <v>2011</v>
      </c>
      <c r="F7" s="33">
        <v>39330</v>
      </c>
      <c r="G7" s="14">
        <v>0</v>
      </c>
      <c r="H7" s="33">
        <v>40513</v>
      </c>
      <c r="I7" s="29">
        <v>3.25</v>
      </c>
      <c r="J7" s="50" t="s">
        <v>166</v>
      </c>
      <c r="K7" s="50" t="s">
        <v>238</v>
      </c>
      <c r="L7" s="14" t="s">
        <v>239</v>
      </c>
      <c r="M7" s="14" t="s">
        <v>92</v>
      </c>
      <c r="N7" s="34"/>
      <c r="O7" s="14">
        <v>75</v>
      </c>
      <c r="P7" s="34"/>
      <c r="Q7" s="14" t="s">
        <v>92</v>
      </c>
      <c r="R7" s="34"/>
      <c r="S7" s="14">
        <v>0</v>
      </c>
      <c r="T7" s="34"/>
    </row>
    <row r="8" spans="1:25" ht="13.8" x14ac:dyDescent="0.3">
      <c r="A8" s="64" t="s">
        <v>63</v>
      </c>
      <c r="B8" s="65" t="s">
        <v>68</v>
      </c>
      <c r="C8" s="13" t="s">
        <v>41</v>
      </c>
      <c r="D8" s="13" t="s">
        <v>107</v>
      </c>
      <c r="E8" s="13">
        <v>2011</v>
      </c>
      <c r="F8" s="33">
        <v>39330</v>
      </c>
      <c r="G8" s="14">
        <v>0</v>
      </c>
      <c r="H8" s="33">
        <v>40513</v>
      </c>
      <c r="I8" s="29">
        <v>3.25</v>
      </c>
      <c r="J8" s="50" t="s">
        <v>164</v>
      </c>
      <c r="K8" s="50" t="s">
        <v>237</v>
      </c>
      <c r="L8" s="14" t="s">
        <v>236</v>
      </c>
      <c r="M8" s="14" t="s">
        <v>92</v>
      </c>
      <c r="N8" s="34" t="s">
        <v>149</v>
      </c>
      <c r="O8" s="14">
        <v>77</v>
      </c>
      <c r="P8" s="34">
        <v>60.7</v>
      </c>
      <c r="Q8" s="14" t="s">
        <v>92</v>
      </c>
      <c r="R8" s="34" t="s">
        <v>149</v>
      </c>
      <c r="S8" s="14">
        <v>0</v>
      </c>
      <c r="T8" s="34">
        <v>0</v>
      </c>
    </row>
    <row r="9" spans="1:25" ht="13.8" x14ac:dyDescent="0.3">
      <c r="A9" s="64" t="s">
        <v>63</v>
      </c>
      <c r="B9" s="65" t="s">
        <v>68</v>
      </c>
      <c r="C9" s="13" t="s">
        <v>41</v>
      </c>
      <c r="D9" s="13" t="s">
        <v>107</v>
      </c>
      <c r="E9" s="13">
        <v>2011</v>
      </c>
      <c r="F9" s="33">
        <v>39330</v>
      </c>
      <c r="G9" s="14">
        <v>0</v>
      </c>
      <c r="H9" s="33">
        <v>40513</v>
      </c>
      <c r="I9" s="29">
        <v>3.25</v>
      </c>
      <c r="J9" s="50" t="s">
        <v>165</v>
      </c>
      <c r="K9" s="50" t="s">
        <v>234</v>
      </c>
      <c r="L9" s="14" t="s">
        <v>235</v>
      </c>
      <c r="M9" s="14" t="s">
        <v>92</v>
      </c>
      <c r="N9" s="34"/>
      <c r="O9" s="14">
        <v>44</v>
      </c>
      <c r="P9" s="34"/>
      <c r="Q9" s="14" t="s">
        <v>92</v>
      </c>
      <c r="R9" s="34"/>
      <c r="S9" s="14">
        <v>0</v>
      </c>
      <c r="T9" s="34"/>
    </row>
    <row r="10" spans="1:25" ht="13.8" x14ac:dyDescent="0.3">
      <c r="A10" s="64" t="s">
        <v>63</v>
      </c>
      <c r="B10" s="65" t="s">
        <v>68</v>
      </c>
      <c r="C10" s="13" t="s">
        <v>41</v>
      </c>
      <c r="D10" s="13" t="s">
        <v>107</v>
      </c>
      <c r="E10" s="13">
        <v>2011</v>
      </c>
      <c r="F10" s="33">
        <v>39330</v>
      </c>
      <c r="G10" s="14">
        <v>0</v>
      </c>
      <c r="H10" s="33">
        <v>40513</v>
      </c>
      <c r="I10" s="29">
        <v>3.25</v>
      </c>
      <c r="J10" s="50" t="s">
        <v>166</v>
      </c>
      <c r="K10" s="50" t="s">
        <v>238</v>
      </c>
      <c r="L10" s="14" t="s">
        <v>239</v>
      </c>
      <c r="M10" s="14" t="s">
        <v>92</v>
      </c>
      <c r="N10" s="34"/>
      <c r="O10" s="14">
        <v>61</v>
      </c>
      <c r="P10" s="34"/>
      <c r="Q10" s="14" t="s">
        <v>92</v>
      </c>
      <c r="R10" s="34"/>
      <c r="S10" s="14">
        <v>0</v>
      </c>
      <c r="T10" s="34"/>
    </row>
    <row r="11" spans="1:25" ht="13.8" x14ac:dyDescent="0.3">
      <c r="A11" s="64" t="s">
        <v>66</v>
      </c>
      <c r="B11" s="65" t="s">
        <v>68</v>
      </c>
      <c r="C11" s="13" t="s">
        <v>43</v>
      </c>
      <c r="D11" s="13" t="s">
        <v>45</v>
      </c>
      <c r="E11" s="13">
        <v>2011</v>
      </c>
      <c r="F11" s="13" t="s">
        <v>126</v>
      </c>
      <c r="G11" s="14">
        <v>0</v>
      </c>
      <c r="H11" s="33">
        <v>40038</v>
      </c>
      <c r="I11" s="29">
        <v>1.9166666666666667</v>
      </c>
      <c r="J11" s="50" t="s">
        <v>164</v>
      </c>
      <c r="K11" s="50" t="s">
        <v>183</v>
      </c>
      <c r="L11" s="14" t="s">
        <v>184</v>
      </c>
      <c r="M11" s="34" t="s">
        <v>92</v>
      </c>
      <c r="N11" s="34" t="s">
        <v>149</v>
      </c>
      <c r="O11" s="14">
        <v>58</v>
      </c>
      <c r="P11" s="34">
        <v>61.3</v>
      </c>
      <c r="Q11" s="34" t="s">
        <v>92</v>
      </c>
      <c r="R11" s="34" t="s">
        <v>149</v>
      </c>
      <c r="S11" s="14">
        <v>0</v>
      </c>
      <c r="T11" s="34">
        <v>0</v>
      </c>
    </row>
    <row r="12" spans="1:25" ht="13.8" x14ac:dyDescent="0.3">
      <c r="A12" s="64" t="s">
        <v>66</v>
      </c>
      <c r="B12" s="65" t="s">
        <v>68</v>
      </c>
      <c r="C12" s="13" t="s">
        <v>43</v>
      </c>
      <c r="D12" s="13" t="s">
        <v>45</v>
      </c>
      <c r="E12" s="13">
        <v>2011</v>
      </c>
      <c r="F12" s="13" t="s">
        <v>126</v>
      </c>
      <c r="G12" s="14">
        <v>0</v>
      </c>
      <c r="H12" s="33">
        <v>40038</v>
      </c>
      <c r="I12" s="29">
        <v>1.9166666666666667</v>
      </c>
      <c r="J12" s="50" t="s">
        <v>165</v>
      </c>
      <c r="K12" s="50" t="s">
        <v>187</v>
      </c>
      <c r="L12" s="14" t="s">
        <v>185</v>
      </c>
      <c r="M12" s="34" t="s">
        <v>92</v>
      </c>
      <c r="N12" s="34"/>
      <c r="O12" s="14">
        <v>74</v>
      </c>
      <c r="P12" s="34"/>
      <c r="Q12" s="34" t="s">
        <v>92</v>
      </c>
      <c r="R12" s="34"/>
      <c r="S12" s="14">
        <v>0</v>
      </c>
      <c r="T12" s="34"/>
    </row>
    <row r="13" spans="1:25" ht="13.8" x14ac:dyDescent="0.3">
      <c r="A13" s="64" t="s">
        <v>66</v>
      </c>
      <c r="B13" s="65" t="s">
        <v>68</v>
      </c>
      <c r="C13" s="13" t="s">
        <v>43</v>
      </c>
      <c r="D13" s="13" t="s">
        <v>45</v>
      </c>
      <c r="E13" s="13">
        <v>2011</v>
      </c>
      <c r="F13" s="13" t="s">
        <v>126</v>
      </c>
      <c r="G13" s="14">
        <v>0</v>
      </c>
      <c r="H13" s="33">
        <v>40038</v>
      </c>
      <c r="I13" s="29">
        <v>1.9166666666666667</v>
      </c>
      <c r="J13" s="50" t="s">
        <v>166</v>
      </c>
      <c r="K13" s="50" t="s">
        <v>188</v>
      </c>
      <c r="L13" s="14" t="s">
        <v>186</v>
      </c>
      <c r="M13" s="34" t="s">
        <v>92</v>
      </c>
      <c r="N13" s="34"/>
      <c r="O13" s="14">
        <v>52</v>
      </c>
      <c r="P13" s="34"/>
      <c r="Q13" s="34" t="s">
        <v>92</v>
      </c>
      <c r="R13" s="34"/>
      <c r="S13" s="14">
        <v>0</v>
      </c>
      <c r="T13" s="34"/>
    </row>
    <row r="14" spans="1:25" ht="13.8" x14ac:dyDescent="0.3">
      <c r="A14" s="64" t="s">
        <v>66</v>
      </c>
      <c r="B14" s="65" t="s">
        <v>68</v>
      </c>
      <c r="C14" s="13" t="s">
        <v>43</v>
      </c>
      <c r="D14" s="13" t="s">
        <v>54</v>
      </c>
      <c r="E14" s="13">
        <v>2011</v>
      </c>
      <c r="F14" s="13" t="s">
        <v>126</v>
      </c>
      <c r="G14" s="14">
        <v>0</v>
      </c>
      <c r="H14" s="33">
        <v>40038</v>
      </c>
      <c r="I14" s="29">
        <v>1.9166666666666667</v>
      </c>
      <c r="J14" s="50" t="s">
        <v>164</v>
      </c>
      <c r="K14" s="50" t="s">
        <v>189</v>
      </c>
      <c r="L14" s="14" t="s">
        <v>192</v>
      </c>
      <c r="M14" s="34" t="s">
        <v>92</v>
      </c>
      <c r="N14" s="34" t="s">
        <v>149</v>
      </c>
      <c r="O14" s="14">
        <v>36</v>
      </c>
      <c r="P14" s="34">
        <v>40</v>
      </c>
      <c r="Q14" s="34" t="s">
        <v>92</v>
      </c>
      <c r="R14" s="34" t="s">
        <v>149</v>
      </c>
      <c r="S14" s="14">
        <v>0</v>
      </c>
      <c r="T14" s="34">
        <v>0</v>
      </c>
    </row>
    <row r="15" spans="1:25" ht="13.8" x14ac:dyDescent="0.3">
      <c r="A15" s="64" t="s">
        <v>66</v>
      </c>
      <c r="B15" s="65" t="s">
        <v>68</v>
      </c>
      <c r="C15" s="13" t="s">
        <v>43</v>
      </c>
      <c r="D15" s="13" t="s">
        <v>54</v>
      </c>
      <c r="E15" s="13">
        <v>2011</v>
      </c>
      <c r="F15" s="13" t="s">
        <v>126</v>
      </c>
      <c r="G15" s="14">
        <v>0</v>
      </c>
      <c r="H15" s="33">
        <v>40038</v>
      </c>
      <c r="I15" s="29">
        <v>1.9166666666666667</v>
      </c>
      <c r="J15" s="50" t="s">
        <v>165</v>
      </c>
      <c r="K15" s="50" t="s">
        <v>190</v>
      </c>
      <c r="L15" s="14" t="s">
        <v>193</v>
      </c>
      <c r="M15" s="34" t="s">
        <v>92</v>
      </c>
      <c r="N15" s="34"/>
      <c r="O15" s="14">
        <v>24</v>
      </c>
      <c r="P15" s="34"/>
      <c r="Q15" s="34" t="s">
        <v>92</v>
      </c>
      <c r="R15" s="34"/>
      <c r="S15" s="14">
        <v>0</v>
      </c>
      <c r="T15" s="34"/>
    </row>
    <row r="16" spans="1:25" ht="13.8" x14ac:dyDescent="0.3">
      <c r="A16" s="64" t="s">
        <v>66</v>
      </c>
      <c r="B16" s="65" t="s">
        <v>68</v>
      </c>
      <c r="C16" s="13" t="s">
        <v>43</v>
      </c>
      <c r="D16" s="13" t="s">
        <v>54</v>
      </c>
      <c r="E16" s="13">
        <v>2011</v>
      </c>
      <c r="F16" s="13" t="s">
        <v>126</v>
      </c>
      <c r="G16" s="14">
        <v>0</v>
      </c>
      <c r="H16" s="33">
        <v>40038</v>
      </c>
      <c r="I16" s="29">
        <v>1.9166666666666667</v>
      </c>
      <c r="J16" s="50" t="s">
        <v>166</v>
      </c>
      <c r="K16" s="50" t="s">
        <v>191</v>
      </c>
      <c r="L16" s="14" t="s">
        <v>194</v>
      </c>
      <c r="M16" s="34" t="s">
        <v>92</v>
      </c>
      <c r="N16" s="34"/>
      <c r="O16" s="14">
        <v>60</v>
      </c>
      <c r="P16" s="34"/>
      <c r="Q16" s="34" t="s">
        <v>92</v>
      </c>
      <c r="R16" s="34"/>
      <c r="S16" s="14">
        <v>0</v>
      </c>
      <c r="T16" s="34"/>
    </row>
    <row r="17" spans="1:20" ht="13.8" x14ac:dyDescent="0.3">
      <c r="A17" s="64" t="s">
        <v>66</v>
      </c>
      <c r="B17" s="65" t="s">
        <v>68</v>
      </c>
      <c r="C17" s="13" t="s">
        <v>43</v>
      </c>
      <c r="D17" s="13" t="s">
        <v>106</v>
      </c>
      <c r="E17" s="13">
        <v>2011</v>
      </c>
      <c r="F17" s="13" t="s">
        <v>126</v>
      </c>
      <c r="G17" s="14">
        <v>0</v>
      </c>
      <c r="H17" s="33">
        <v>40038</v>
      </c>
      <c r="I17" s="29">
        <v>1.9166666666666667</v>
      </c>
      <c r="J17" s="50" t="s">
        <v>164</v>
      </c>
      <c r="K17" s="50" t="s">
        <v>195</v>
      </c>
      <c r="L17" s="14" t="s">
        <v>198</v>
      </c>
      <c r="M17" s="34" t="s">
        <v>92</v>
      </c>
      <c r="N17" s="34" t="s">
        <v>149</v>
      </c>
      <c r="O17" s="14">
        <v>48</v>
      </c>
      <c r="P17" s="34">
        <v>47</v>
      </c>
      <c r="Q17" s="34" t="s">
        <v>92</v>
      </c>
      <c r="R17" s="34" t="s">
        <v>149</v>
      </c>
      <c r="S17" s="14">
        <v>0</v>
      </c>
      <c r="T17" s="34">
        <v>0</v>
      </c>
    </row>
    <row r="18" spans="1:20" ht="13.8" x14ac:dyDescent="0.3">
      <c r="A18" s="64" t="s">
        <v>66</v>
      </c>
      <c r="B18" s="65" t="s">
        <v>68</v>
      </c>
      <c r="C18" s="13" t="s">
        <v>43</v>
      </c>
      <c r="D18" s="13" t="s">
        <v>106</v>
      </c>
      <c r="E18" s="13">
        <v>2011</v>
      </c>
      <c r="F18" s="13" t="s">
        <v>126</v>
      </c>
      <c r="G18" s="14">
        <v>0</v>
      </c>
      <c r="H18" s="33">
        <v>40038</v>
      </c>
      <c r="I18" s="29">
        <v>1.9166666666666667</v>
      </c>
      <c r="J18" s="50" t="s">
        <v>165</v>
      </c>
      <c r="K18" s="50" t="s">
        <v>196</v>
      </c>
      <c r="L18" s="14" t="s">
        <v>199</v>
      </c>
      <c r="M18" s="34" t="s">
        <v>92</v>
      </c>
      <c r="N18" s="34"/>
      <c r="O18" s="14">
        <v>41</v>
      </c>
      <c r="P18" s="34"/>
      <c r="Q18" s="34" t="s">
        <v>92</v>
      </c>
      <c r="R18" s="34"/>
      <c r="S18" s="14">
        <v>0</v>
      </c>
      <c r="T18" s="34"/>
    </row>
    <row r="19" spans="1:20" ht="13.8" x14ac:dyDescent="0.3">
      <c r="A19" s="64" t="s">
        <v>66</v>
      </c>
      <c r="B19" s="65" t="s">
        <v>68</v>
      </c>
      <c r="C19" s="13" t="s">
        <v>43</v>
      </c>
      <c r="D19" s="13" t="s">
        <v>106</v>
      </c>
      <c r="E19" s="13">
        <v>2011</v>
      </c>
      <c r="F19" s="13" t="s">
        <v>126</v>
      </c>
      <c r="G19" s="14">
        <v>0</v>
      </c>
      <c r="H19" s="33">
        <v>40038</v>
      </c>
      <c r="I19" s="29">
        <v>1.9166666666666667</v>
      </c>
      <c r="J19" s="50" t="s">
        <v>166</v>
      </c>
      <c r="K19" s="50" t="s">
        <v>197</v>
      </c>
      <c r="L19" s="14" t="s">
        <v>200</v>
      </c>
      <c r="M19" s="34" t="s">
        <v>92</v>
      </c>
      <c r="N19" s="34"/>
      <c r="O19" s="14">
        <v>52</v>
      </c>
      <c r="P19" s="34"/>
      <c r="Q19" s="34" t="s">
        <v>92</v>
      </c>
      <c r="R19" s="34"/>
      <c r="S19" s="14">
        <v>0</v>
      </c>
      <c r="T19" s="34"/>
    </row>
    <row r="20" spans="1:20" ht="13.8" x14ac:dyDescent="0.3">
      <c r="A20" s="64" t="s">
        <v>66</v>
      </c>
      <c r="B20" s="65" t="s">
        <v>68</v>
      </c>
      <c r="C20" s="13" t="s">
        <v>43</v>
      </c>
      <c r="D20" s="13" t="s">
        <v>69</v>
      </c>
      <c r="E20" s="13">
        <v>2011</v>
      </c>
      <c r="F20" s="13" t="s">
        <v>126</v>
      </c>
      <c r="G20" s="14">
        <v>0</v>
      </c>
      <c r="H20" s="33">
        <v>40038</v>
      </c>
      <c r="I20" s="29">
        <v>1.9166666666666667</v>
      </c>
      <c r="J20" s="50" t="s">
        <v>164</v>
      </c>
      <c r="K20" s="50" t="s">
        <v>201</v>
      </c>
      <c r="L20" s="14" t="s">
        <v>206</v>
      </c>
      <c r="M20" s="34" t="s">
        <v>92</v>
      </c>
      <c r="N20" s="34" t="s">
        <v>149</v>
      </c>
      <c r="O20" s="14">
        <v>82</v>
      </c>
      <c r="P20" s="34">
        <v>67</v>
      </c>
      <c r="Q20" s="34" t="s">
        <v>92</v>
      </c>
      <c r="R20" s="34" t="s">
        <v>149</v>
      </c>
      <c r="S20" s="14">
        <v>0</v>
      </c>
      <c r="T20" s="34">
        <v>0</v>
      </c>
    </row>
    <row r="21" spans="1:20" ht="13.8" x14ac:dyDescent="0.3">
      <c r="A21" s="64" t="s">
        <v>66</v>
      </c>
      <c r="B21" s="65" t="s">
        <v>68</v>
      </c>
      <c r="C21" s="13" t="s">
        <v>43</v>
      </c>
      <c r="D21" s="13" t="s">
        <v>69</v>
      </c>
      <c r="E21" s="13">
        <v>2011</v>
      </c>
      <c r="F21" s="13" t="s">
        <v>126</v>
      </c>
      <c r="G21" s="14">
        <v>0</v>
      </c>
      <c r="H21" s="33">
        <v>40038</v>
      </c>
      <c r="I21" s="29">
        <v>1.9166666666666667</v>
      </c>
      <c r="J21" s="50" t="s">
        <v>165</v>
      </c>
      <c r="K21" s="50" t="s">
        <v>202</v>
      </c>
      <c r="L21" s="14" t="s">
        <v>205</v>
      </c>
      <c r="M21" s="34" t="s">
        <v>92</v>
      </c>
      <c r="N21" s="34"/>
      <c r="O21" s="14">
        <v>58</v>
      </c>
      <c r="P21" s="34"/>
      <c r="Q21" s="34" t="s">
        <v>92</v>
      </c>
      <c r="R21" s="34"/>
      <c r="S21" s="14">
        <v>0</v>
      </c>
      <c r="T21" s="34"/>
    </row>
    <row r="22" spans="1:20" ht="13.8" x14ac:dyDescent="0.3">
      <c r="A22" s="64" t="s">
        <v>66</v>
      </c>
      <c r="B22" s="65" t="s">
        <v>68</v>
      </c>
      <c r="C22" s="13" t="s">
        <v>43</v>
      </c>
      <c r="D22" s="13" t="s">
        <v>69</v>
      </c>
      <c r="E22" s="13">
        <v>2011</v>
      </c>
      <c r="F22" s="13" t="s">
        <v>126</v>
      </c>
      <c r="G22" s="14">
        <v>0</v>
      </c>
      <c r="H22" s="33">
        <v>40038</v>
      </c>
      <c r="I22" s="29">
        <v>1.9166666666666667</v>
      </c>
      <c r="J22" s="50" t="s">
        <v>166</v>
      </c>
      <c r="K22" s="50" t="s">
        <v>203</v>
      </c>
      <c r="L22" s="14" t="s">
        <v>204</v>
      </c>
      <c r="M22" s="34" t="s">
        <v>92</v>
      </c>
      <c r="N22" s="34"/>
      <c r="O22" s="14">
        <v>61</v>
      </c>
      <c r="P22" s="34"/>
      <c r="Q22" s="34" t="s">
        <v>92</v>
      </c>
      <c r="R22" s="34"/>
      <c r="S22" s="14">
        <v>0</v>
      </c>
      <c r="T22" s="34"/>
    </row>
    <row r="23" spans="1:20" ht="13.8" x14ac:dyDescent="0.3">
      <c r="A23" s="64" t="s">
        <v>67</v>
      </c>
      <c r="B23" s="65" t="s">
        <v>68</v>
      </c>
      <c r="C23" s="17" t="s">
        <v>44</v>
      </c>
      <c r="D23" s="13" t="s">
        <v>45</v>
      </c>
      <c r="E23" s="17">
        <v>2011</v>
      </c>
      <c r="F23" s="33" t="s">
        <v>92</v>
      </c>
      <c r="G23" s="14" t="s">
        <v>149</v>
      </c>
      <c r="H23" s="17" t="s">
        <v>92</v>
      </c>
      <c r="I23" s="29" t="s">
        <v>149</v>
      </c>
      <c r="J23" s="50"/>
      <c r="K23" s="50"/>
      <c r="L23" s="14"/>
      <c r="M23" s="14"/>
      <c r="N23" s="24" t="s">
        <v>149</v>
      </c>
      <c r="O23" s="24"/>
      <c r="P23" s="24" t="s">
        <v>149</v>
      </c>
      <c r="Q23" s="24"/>
      <c r="R23" s="24" t="s">
        <v>149</v>
      </c>
      <c r="S23" s="24"/>
      <c r="T23" s="24" t="s">
        <v>149</v>
      </c>
    </row>
    <row r="24" spans="1:20" ht="13.8" x14ac:dyDescent="0.3">
      <c r="A24" s="64" t="s">
        <v>67</v>
      </c>
      <c r="B24" s="65" t="s">
        <v>68</v>
      </c>
      <c r="C24" s="17" t="s">
        <v>44</v>
      </c>
      <c r="D24" s="13" t="s">
        <v>107</v>
      </c>
      <c r="E24" s="17">
        <v>2011</v>
      </c>
      <c r="F24" s="33" t="s">
        <v>92</v>
      </c>
      <c r="G24" s="14" t="s">
        <v>149</v>
      </c>
      <c r="H24" s="17" t="s">
        <v>92</v>
      </c>
      <c r="I24" s="29" t="s">
        <v>149</v>
      </c>
      <c r="J24" s="50"/>
      <c r="K24" s="50"/>
      <c r="L24" s="14"/>
      <c r="M24" s="14"/>
      <c r="N24" s="24" t="s">
        <v>149</v>
      </c>
      <c r="O24" s="24"/>
      <c r="P24" s="24" t="s">
        <v>149</v>
      </c>
      <c r="Q24" s="24"/>
      <c r="R24" s="24" t="s">
        <v>149</v>
      </c>
      <c r="S24" s="24"/>
      <c r="T24" s="24" t="s">
        <v>149</v>
      </c>
    </row>
    <row r="25" spans="1:20" ht="14.4" thickBot="1" x14ac:dyDescent="0.35">
      <c r="A25" s="66" t="s">
        <v>67</v>
      </c>
      <c r="B25" s="67" t="s">
        <v>68</v>
      </c>
      <c r="C25" s="48" t="s">
        <v>44</v>
      </c>
      <c r="D25" s="19" t="s">
        <v>69</v>
      </c>
      <c r="E25" s="48">
        <v>2011</v>
      </c>
      <c r="F25" s="39" t="s">
        <v>92</v>
      </c>
      <c r="G25" s="26" t="s">
        <v>149</v>
      </c>
      <c r="H25" s="48" t="s">
        <v>92</v>
      </c>
      <c r="I25" s="53" t="s">
        <v>149</v>
      </c>
      <c r="J25" s="51"/>
      <c r="K25" s="51"/>
      <c r="L25" s="26"/>
      <c r="M25" s="26"/>
      <c r="N25" s="49" t="s">
        <v>149</v>
      </c>
      <c r="O25" s="49"/>
      <c r="P25" s="49" t="s">
        <v>149</v>
      </c>
      <c r="Q25" s="49"/>
      <c r="R25" s="49" t="s">
        <v>149</v>
      </c>
      <c r="S25" s="49"/>
      <c r="T25" s="49" t="s">
        <v>149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3"/>
  <sheetViews>
    <sheetView zoomScaleNormal="100" workbookViewId="0">
      <pane ySplit="1" topLeftCell="A561" activePane="bottomLeft" state="frozen"/>
      <selection pane="bottomLeft" activeCell="K597" sqref="K597"/>
    </sheetView>
  </sheetViews>
  <sheetFormatPr defaultColWidth="8.7265625" defaultRowHeight="12.6" x14ac:dyDescent="0.2"/>
  <cols>
    <col min="1" max="1" width="11.26953125" customWidth="1"/>
    <col min="2" max="2" width="10.26953125" customWidth="1"/>
    <col min="3" max="3" width="9.08984375" customWidth="1"/>
    <col min="4" max="4" width="12.7265625" customWidth="1"/>
    <col min="5" max="9" width="13" customWidth="1"/>
    <col min="10" max="10" width="11.08984375" customWidth="1"/>
    <col min="11" max="11" width="13.453125" customWidth="1"/>
    <col min="12" max="12" width="11.453125" customWidth="1"/>
    <col min="13" max="13" width="13.6328125" customWidth="1"/>
    <col min="14" max="14" width="14.90625" customWidth="1"/>
    <col min="15" max="19" width="18.26953125" customWidth="1"/>
  </cols>
  <sheetData>
    <row r="1" spans="1:19" ht="28.2" thickBot="1" x14ac:dyDescent="0.25">
      <c r="A1" s="41" t="s">
        <v>51</v>
      </c>
      <c r="B1" s="41" t="s">
        <v>47</v>
      </c>
      <c r="C1" s="41" t="s">
        <v>46</v>
      </c>
      <c r="D1" s="41" t="s">
        <v>85</v>
      </c>
      <c r="E1" s="41" t="s">
        <v>87</v>
      </c>
      <c r="F1" s="41" t="s">
        <v>226</v>
      </c>
      <c r="G1" s="41" t="s">
        <v>224</v>
      </c>
      <c r="H1" s="41" t="s">
        <v>225</v>
      </c>
      <c r="I1" s="41" t="s">
        <v>230</v>
      </c>
      <c r="J1" s="41" t="s">
        <v>161</v>
      </c>
      <c r="K1" s="41" t="s">
        <v>169</v>
      </c>
      <c r="L1" s="41" t="s">
        <v>170</v>
      </c>
      <c r="M1" s="41" t="s">
        <v>171</v>
      </c>
      <c r="N1" s="41" t="s">
        <v>257</v>
      </c>
      <c r="R1" s="1"/>
      <c r="S1" s="1"/>
    </row>
    <row r="2" spans="1:19" ht="13.8" x14ac:dyDescent="0.3">
      <c r="A2" s="42" t="s">
        <v>32</v>
      </c>
      <c r="B2" s="43" t="s">
        <v>52</v>
      </c>
      <c r="C2" s="13" t="s">
        <v>41</v>
      </c>
      <c r="D2" s="13" t="s">
        <v>45</v>
      </c>
      <c r="E2" s="46" t="s">
        <v>98</v>
      </c>
      <c r="F2" s="33">
        <v>39626</v>
      </c>
      <c r="G2" s="14">
        <f t="shared" ref="G2:G37" si="0">7-3/12</f>
        <v>6.75</v>
      </c>
      <c r="H2" s="33">
        <v>40479</v>
      </c>
      <c r="I2" s="52">
        <v>9.1666666666666661</v>
      </c>
      <c r="J2" s="50" t="s">
        <v>164</v>
      </c>
      <c r="K2" s="14" t="s">
        <v>172</v>
      </c>
      <c r="L2" s="14">
        <v>6.25E-2</v>
      </c>
      <c r="M2" s="14">
        <v>0.25</v>
      </c>
      <c r="N2" s="14">
        <v>0.15625</v>
      </c>
    </row>
    <row r="3" spans="1:19" ht="13.8" x14ac:dyDescent="0.3">
      <c r="A3" s="42" t="s">
        <v>32</v>
      </c>
      <c r="B3" s="43" t="s">
        <v>52</v>
      </c>
      <c r="C3" s="13" t="s">
        <v>41</v>
      </c>
      <c r="D3" s="13" t="s">
        <v>45</v>
      </c>
      <c r="E3" s="46" t="s">
        <v>98</v>
      </c>
      <c r="F3" s="33">
        <v>39626</v>
      </c>
      <c r="G3" s="14">
        <f t="shared" si="0"/>
        <v>6.75</v>
      </c>
      <c r="H3" s="33">
        <v>40479</v>
      </c>
      <c r="I3" s="29">
        <v>9.1666666666666661</v>
      </c>
      <c r="J3" s="50" t="s">
        <v>164</v>
      </c>
      <c r="K3" s="14" t="s">
        <v>173</v>
      </c>
      <c r="L3" s="14">
        <v>6.25E-2</v>
      </c>
      <c r="M3" s="14">
        <v>0.25</v>
      </c>
      <c r="N3" s="14">
        <v>0.15625</v>
      </c>
    </row>
    <row r="4" spans="1:19" ht="13.8" x14ac:dyDescent="0.3">
      <c r="A4" s="42" t="s">
        <v>32</v>
      </c>
      <c r="B4" s="43" t="s">
        <v>52</v>
      </c>
      <c r="C4" s="13" t="s">
        <v>41</v>
      </c>
      <c r="D4" s="13" t="s">
        <v>45</v>
      </c>
      <c r="E4" s="46" t="s">
        <v>98</v>
      </c>
      <c r="F4" s="33">
        <v>39626</v>
      </c>
      <c r="G4" s="14">
        <f t="shared" si="0"/>
        <v>6.75</v>
      </c>
      <c r="H4" s="33">
        <v>40479</v>
      </c>
      <c r="I4" s="29">
        <v>9.1666666666666661</v>
      </c>
      <c r="J4" s="50" t="s">
        <v>164</v>
      </c>
      <c r="K4" s="14" t="s">
        <v>174</v>
      </c>
      <c r="L4" s="14">
        <v>0.125</v>
      </c>
      <c r="M4" s="14">
        <v>0.1875</v>
      </c>
      <c r="N4" s="14">
        <v>0.15625</v>
      </c>
    </row>
    <row r="5" spans="1:19" ht="13.8" x14ac:dyDescent="0.3">
      <c r="A5" s="42" t="s">
        <v>32</v>
      </c>
      <c r="B5" s="43" t="s">
        <v>52</v>
      </c>
      <c r="C5" s="13" t="s">
        <v>41</v>
      </c>
      <c r="D5" s="13" t="s">
        <v>45</v>
      </c>
      <c r="E5" s="46" t="s">
        <v>98</v>
      </c>
      <c r="F5" s="33">
        <v>39626</v>
      </c>
      <c r="G5" s="14">
        <f t="shared" si="0"/>
        <v>6.75</v>
      </c>
      <c r="H5" s="33">
        <v>40479</v>
      </c>
      <c r="I5" s="29">
        <v>9.1666666666666661</v>
      </c>
      <c r="J5" s="50" t="s">
        <v>164</v>
      </c>
      <c r="K5" s="14" t="s">
        <v>175</v>
      </c>
      <c r="L5" s="14">
        <v>0.125</v>
      </c>
      <c r="M5" s="14">
        <v>0.1875</v>
      </c>
      <c r="N5" s="14">
        <v>0.15625</v>
      </c>
    </row>
    <row r="6" spans="1:19" ht="13.8" x14ac:dyDescent="0.3">
      <c r="A6" s="42" t="s">
        <v>32</v>
      </c>
      <c r="B6" s="43" t="s">
        <v>52</v>
      </c>
      <c r="C6" s="13" t="s">
        <v>41</v>
      </c>
      <c r="D6" s="13" t="s">
        <v>45</v>
      </c>
      <c r="E6" s="46" t="s">
        <v>98</v>
      </c>
      <c r="F6" s="33">
        <v>39626</v>
      </c>
      <c r="G6" s="14">
        <f t="shared" si="0"/>
        <v>6.75</v>
      </c>
      <c r="H6" s="33">
        <v>40479</v>
      </c>
      <c r="I6" s="29">
        <v>9.1666666666666661</v>
      </c>
      <c r="J6" s="50" t="s">
        <v>164</v>
      </c>
      <c r="K6" s="14" t="s">
        <v>176</v>
      </c>
      <c r="L6" s="14">
        <v>6.25E-2</v>
      </c>
      <c r="M6" s="14">
        <v>0.1875</v>
      </c>
      <c r="N6" s="14">
        <v>0.125</v>
      </c>
    </row>
    <row r="7" spans="1:19" ht="13.8" x14ac:dyDescent="0.3">
      <c r="A7" s="42" t="s">
        <v>32</v>
      </c>
      <c r="B7" s="43" t="s">
        <v>52</v>
      </c>
      <c r="C7" s="13" t="s">
        <v>41</v>
      </c>
      <c r="D7" s="13" t="s">
        <v>45</v>
      </c>
      <c r="E7" s="46" t="s">
        <v>98</v>
      </c>
      <c r="F7" s="33">
        <v>39626</v>
      </c>
      <c r="G7" s="14">
        <f t="shared" si="0"/>
        <v>6.75</v>
      </c>
      <c r="H7" s="33">
        <v>40479</v>
      </c>
      <c r="I7" s="29">
        <v>9.1666666666666661</v>
      </c>
      <c r="J7" s="50" t="s">
        <v>164</v>
      </c>
      <c r="K7" s="14" t="s">
        <v>177</v>
      </c>
      <c r="L7" s="14">
        <v>6.25E-2</v>
      </c>
      <c r="M7" s="14">
        <v>0.1875</v>
      </c>
      <c r="N7" s="14">
        <v>0.125</v>
      </c>
    </row>
    <row r="8" spans="1:19" ht="13.8" x14ac:dyDescent="0.3">
      <c r="A8" s="42" t="s">
        <v>32</v>
      </c>
      <c r="B8" s="43" t="s">
        <v>52</v>
      </c>
      <c r="C8" s="13" t="s">
        <v>41</v>
      </c>
      <c r="D8" s="13" t="s">
        <v>45</v>
      </c>
      <c r="E8" s="46" t="s">
        <v>98</v>
      </c>
      <c r="F8" s="33">
        <v>39626</v>
      </c>
      <c r="G8" s="14">
        <f t="shared" si="0"/>
        <v>6.75</v>
      </c>
      <c r="H8" s="33">
        <v>40479</v>
      </c>
      <c r="I8" s="29">
        <v>9.1666666666666661</v>
      </c>
      <c r="J8" s="50" t="s">
        <v>165</v>
      </c>
      <c r="K8" s="14" t="s">
        <v>172</v>
      </c>
      <c r="L8" s="14">
        <v>6.25E-2</v>
      </c>
      <c r="M8" s="14">
        <v>0.1875</v>
      </c>
      <c r="N8" s="14">
        <v>0.125</v>
      </c>
    </row>
    <row r="9" spans="1:19" ht="13.8" x14ac:dyDescent="0.3">
      <c r="A9" s="42" t="s">
        <v>32</v>
      </c>
      <c r="B9" s="43" t="s">
        <v>52</v>
      </c>
      <c r="C9" s="13" t="s">
        <v>41</v>
      </c>
      <c r="D9" s="13" t="s">
        <v>45</v>
      </c>
      <c r="E9" s="46" t="s">
        <v>98</v>
      </c>
      <c r="F9" s="33">
        <v>39626</v>
      </c>
      <c r="G9" s="14">
        <f t="shared" si="0"/>
        <v>6.75</v>
      </c>
      <c r="H9" s="33">
        <v>40479</v>
      </c>
      <c r="I9" s="29">
        <v>9.1666666666666661</v>
      </c>
      <c r="J9" s="50" t="s">
        <v>165</v>
      </c>
      <c r="K9" s="14" t="s">
        <v>173</v>
      </c>
      <c r="L9" s="14">
        <v>6.25E-2</v>
      </c>
      <c r="M9" s="14">
        <v>0.25</v>
      </c>
      <c r="N9" s="14">
        <v>0.15625</v>
      </c>
    </row>
    <row r="10" spans="1:19" ht="13.8" x14ac:dyDescent="0.3">
      <c r="A10" s="42" t="s">
        <v>32</v>
      </c>
      <c r="B10" s="43" t="s">
        <v>52</v>
      </c>
      <c r="C10" s="13" t="s">
        <v>41</v>
      </c>
      <c r="D10" s="13" t="s">
        <v>45</v>
      </c>
      <c r="E10" s="46" t="s">
        <v>98</v>
      </c>
      <c r="F10" s="33">
        <v>39626</v>
      </c>
      <c r="G10" s="14">
        <f t="shared" si="0"/>
        <v>6.75</v>
      </c>
      <c r="H10" s="33">
        <v>40479</v>
      </c>
      <c r="I10" s="29">
        <v>9.1666666666666661</v>
      </c>
      <c r="J10" s="50" t="s">
        <v>165</v>
      </c>
      <c r="K10" s="14" t="s">
        <v>174</v>
      </c>
      <c r="L10" s="14">
        <v>0.125</v>
      </c>
      <c r="M10" s="14">
        <v>0.1875</v>
      </c>
      <c r="N10" s="14">
        <v>0.15625</v>
      </c>
    </row>
    <row r="11" spans="1:19" ht="13.8" x14ac:dyDescent="0.3">
      <c r="A11" s="42" t="s">
        <v>32</v>
      </c>
      <c r="B11" s="43" t="s">
        <v>52</v>
      </c>
      <c r="C11" s="13" t="s">
        <v>41</v>
      </c>
      <c r="D11" s="13" t="s">
        <v>45</v>
      </c>
      <c r="E11" s="46" t="s">
        <v>98</v>
      </c>
      <c r="F11" s="33">
        <v>39626</v>
      </c>
      <c r="G11" s="14">
        <f t="shared" si="0"/>
        <v>6.75</v>
      </c>
      <c r="H11" s="33">
        <v>40479</v>
      </c>
      <c r="I11" s="29">
        <v>9.1666666666666661</v>
      </c>
      <c r="J11" s="50" t="s">
        <v>165</v>
      </c>
      <c r="K11" s="14" t="s">
        <v>175</v>
      </c>
      <c r="L11" s="14">
        <v>0.125</v>
      </c>
      <c r="M11" s="14">
        <v>0.1875</v>
      </c>
      <c r="N11" s="14">
        <v>0.15625</v>
      </c>
    </row>
    <row r="12" spans="1:19" ht="13.8" x14ac:dyDescent="0.3">
      <c r="A12" s="42" t="s">
        <v>32</v>
      </c>
      <c r="B12" s="43" t="s">
        <v>52</v>
      </c>
      <c r="C12" s="13" t="s">
        <v>41</v>
      </c>
      <c r="D12" s="13" t="s">
        <v>45</v>
      </c>
      <c r="E12" s="46" t="s">
        <v>98</v>
      </c>
      <c r="F12" s="33">
        <v>39626</v>
      </c>
      <c r="G12" s="14">
        <f t="shared" si="0"/>
        <v>6.75</v>
      </c>
      <c r="H12" s="33">
        <v>40479</v>
      </c>
      <c r="I12" s="29">
        <v>9.1666666666666661</v>
      </c>
      <c r="J12" s="50" t="s">
        <v>165</v>
      </c>
      <c r="K12" s="14" t="s">
        <v>176</v>
      </c>
      <c r="L12" s="14">
        <v>6.25E-2</v>
      </c>
      <c r="M12" s="14">
        <v>0.1875</v>
      </c>
      <c r="N12" s="14">
        <v>0.125</v>
      </c>
    </row>
    <row r="13" spans="1:19" ht="13.8" x14ac:dyDescent="0.3">
      <c r="A13" s="42" t="s">
        <v>32</v>
      </c>
      <c r="B13" s="43" t="s">
        <v>52</v>
      </c>
      <c r="C13" s="13" t="s">
        <v>41</v>
      </c>
      <c r="D13" s="13" t="s">
        <v>45</v>
      </c>
      <c r="E13" s="46" t="s">
        <v>98</v>
      </c>
      <c r="F13" s="33">
        <v>39626</v>
      </c>
      <c r="G13" s="14">
        <f t="shared" si="0"/>
        <v>6.75</v>
      </c>
      <c r="H13" s="33">
        <v>40479</v>
      </c>
      <c r="I13" s="29">
        <v>9.1666666666666661</v>
      </c>
      <c r="J13" s="50" t="s">
        <v>165</v>
      </c>
      <c r="K13" s="14" t="s">
        <v>177</v>
      </c>
      <c r="L13" s="14">
        <v>6.25E-2</v>
      </c>
      <c r="M13" s="14">
        <v>0.1875</v>
      </c>
      <c r="N13" s="14">
        <v>0.125</v>
      </c>
    </row>
    <row r="14" spans="1:19" ht="13.8" x14ac:dyDescent="0.3">
      <c r="A14" s="42" t="s">
        <v>32</v>
      </c>
      <c r="B14" s="43" t="s">
        <v>52</v>
      </c>
      <c r="C14" s="13" t="s">
        <v>41</v>
      </c>
      <c r="D14" s="13" t="s">
        <v>45</v>
      </c>
      <c r="E14" s="46" t="s">
        <v>98</v>
      </c>
      <c r="F14" s="33">
        <v>39626</v>
      </c>
      <c r="G14" s="14">
        <f t="shared" si="0"/>
        <v>6.75</v>
      </c>
      <c r="H14" s="33">
        <v>40479</v>
      </c>
      <c r="I14" s="29">
        <v>9.1666666666666661</v>
      </c>
      <c r="J14" s="50" t="s">
        <v>166</v>
      </c>
      <c r="K14" s="14" t="s">
        <v>172</v>
      </c>
      <c r="L14" s="14">
        <v>0.125</v>
      </c>
      <c r="M14" s="14">
        <v>0.25</v>
      </c>
      <c r="N14" s="14">
        <v>0.1875</v>
      </c>
    </row>
    <row r="15" spans="1:19" ht="13.8" x14ac:dyDescent="0.3">
      <c r="A15" s="42" t="s">
        <v>32</v>
      </c>
      <c r="B15" s="43" t="s">
        <v>52</v>
      </c>
      <c r="C15" s="13" t="s">
        <v>41</v>
      </c>
      <c r="D15" s="13" t="s">
        <v>45</v>
      </c>
      <c r="E15" s="46" t="s">
        <v>98</v>
      </c>
      <c r="F15" s="33">
        <v>39626</v>
      </c>
      <c r="G15" s="14">
        <f t="shared" si="0"/>
        <v>6.75</v>
      </c>
      <c r="H15" s="33">
        <v>40479</v>
      </c>
      <c r="I15" s="29">
        <v>9.1666666666666661</v>
      </c>
      <c r="J15" s="50" t="s">
        <v>166</v>
      </c>
      <c r="K15" s="14" t="s">
        <v>173</v>
      </c>
      <c r="L15" s="14">
        <v>0.125</v>
      </c>
      <c r="M15" s="14">
        <v>0.1875</v>
      </c>
      <c r="N15" s="14">
        <v>0.15625</v>
      </c>
    </row>
    <row r="16" spans="1:19" ht="13.8" x14ac:dyDescent="0.3">
      <c r="A16" s="42" t="s">
        <v>32</v>
      </c>
      <c r="B16" s="43" t="s">
        <v>52</v>
      </c>
      <c r="C16" s="13" t="s">
        <v>41</v>
      </c>
      <c r="D16" s="13" t="s">
        <v>45</v>
      </c>
      <c r="E16" s="46" t="s">
        <v>98</v>
      </c>
      <c r="F16" s="33">
        <v>39626</v>
      </c>
      <c r="G16" s="14">
        <f t="shared" si="0"/>
        <v>6.75</v>
      </c>
      <c r="H16" s="33">
        <v>40479</v>
      </c>
      <c r="I16" s="29">
        <v>9.1666666666666661</v>
      </c>
      <c r="J16" s="50" t="s">
        <v>166</v>
      </c>
      <c r="K16" s="14" t="s">
        <v>174</v>
      </c>
      <c r="L16" s="14">
        <v>6.25E-2</v>
      </c>
      <c r="M16" s="14">
        <v>0.1875</v>
      </c>
      <c r="N16" s="14">
        <v>0.125</v>
      </c>
    </row>
    <row r="17" spans="1:14" ht="13.8" x14ac:dyDescent="0.3">
      <c r="A17" s="42" t="s">
        <v>32</v>
      </c>
      <c r="B17" s="43" t="s">
        <v>52</v>
      </c>
      <c r="C17" s="13" t="s">
        <v>41</v>
      </c>
      <c r="D17" s="13" t="s">
        <v>45</v>
      </c>
      <c r="E17" s="46" t="s">
        <v>98</v>
      </c>
      <c r="F17" s="33">
        <v>39626</v>
      </c>
      <c r="G17" s="14">
        <f t="shared" si="0"/>
        <v>6.75</v>
      </c>
      <c r="H17" s="33">
        <v>40479</v>
      </c>
      <c r="I17" s="29">
        <v>9.1666666666666661</v>
      </c>
      <c r="J17" s="50" t="s">
        <v>166</v>
      </c>
      <c r="K17" s="14" t="s">
        <v>175</v>
      </c>
      <c r="L17" s="14">
        <v>6.25E-2</v>
      </c>
      <c r="M17" s="14">
        <v>0.1875</v>
      </c>
      <c r="N17" s="14">
        <v>0.125</v>
      </c>
    </row>
    <row r="18" spans="1:14" ht="13.8" x14ac:dyDescent="0.3">
      <c r="A18" s="42" t="s">
        <v>32</v>
      </c>
      <c r="B18" s="43" t="s">
        <v>52</v>
      </c>
      <c r="C18" s="13" t="s">
        <v>41</v>
      </c>
      <c r="D18" s="13" t="s">
        <v>45</v>
      </c>
      <c r="E18" s="46" t="s">
        <v>98</v>
      </c>
      <c r="F18" s="33">
        <v>39626</v>
      </c>
      <c r="G18" s="14">
        <f t="shared" si="0"/>
        <v>6.75</v>
      </c>
      <c r="H18" s="33">
        <v>40479</v>
      </c>
      <c r="I18" s="29">
        <v>9.1666666666666661</v>
      </c>
      <c r="J18" s="50" t="s">
        <v>166</v>
      </c>
      <c r="K18" s="14" t="s">
        <v>176</v>
      </c>
      <c r="L18" s="14">
        <v>0.125</v>
      </c>
      <c r="M18" s="14">
        <v>0.1875</v>
      </c>
      <c r="N18" s="14">
        <v>0.15625</v>
      </c>
    </row>
    <row r="19" spans="1:14" ht="13.8" x14ac:dyDescent="0.3">
      <c r="A19" s="42" t="s">
        <v>32</v>
      </c>
      <c r="B19" s="43" t="s">
        <v>52</v>
      </c>
      <c r="C19" s="13" t="s">
        <v>41</v>
      </c>
      <c r="D19" s="13" t="s">
        <v>45</v>
      </c>
      <c r="E19" s="46" t="s">
        <v>98</v>
      </c>
      <c r="F19" s="33">
        <v>39626</v>
      </c>
      <c r="G19" s="14">
        <f t="shared" si="0"/>
        <v>6.75</v>
      </c>
      <c r="H19" s="33">
        <v>40479</v>
      </c>
      <c r="I19" s="29">
        <v>9.1666666666666661</v>
      </c>
      <c r="J19" s="50" t="s">
        <v>166</v>
      </c>
      <c r="K19" s="14" t="s">
        <v>177</v>
      </c>
      <c r="L19" s="14">
        <v>0</v>
      </c>
      <c r="M19" s="14">
        <v>0.1875</v>
      </c>
      <c r="N19" s="14">
        <v>9.375E-2</v>
      </c>
    </row>
    <row r="20" spans="1:14" ht="13.8" x14ac:dyDescent="0.3">
      <c r="A20" s="42" t="s">
        <v>32</v>
      </c>
      <c r="B20" s="43" t="s">
        <v>52</v>
      </c>
      <c r="C20" s="13" t="s">
        <v>41</v>
      </c>
      <c r="D20" s="13" t="s">
        <v>54</v>
      </c>
      <c r="E20" s="46" t="s">
        <v>98</v>
      </c>
      <c r="F20" s="33">
        <v>39626</v>
      </c>
      <c r="G20" s="14">
        <f t="shared" si="0"/>
        <v>6.75</v>
      </c>
      <c r="H20" s="33">
        <v>40479</v>
      </c>
      <c r="I20" s="29">
        <v>9.1666666666666661</v>
      </c>
      <c r="J20" s="50" t="s">
        <v>164</v>
      </c>
      <c r="K20" s="14" t="s">
        <v>172</v>
      </c>
      <c r="L20" s="14">
        <v>6.25E-2</v>
      </c>
      <c r="M20" s="14">
        <v>0.1875</v>
      </c>
      <c r="N20" s="14">
        <v>0.125</v>
      </c>
    </row>
    <row r="21" spans="1:14" ht="13.8" x14ac:dyDescent="0.3">
      <c r="A21" s="42" t="s">
        <v>32</v>
      </c>
      <c r="B21" s="43" t="s">
        <v>52</v>
      </c>
      <c r="C21" s="13" t="s">
        <v>41</v>
      </c>
      <c r="D21" s="13" t="s">
        <v>54</v>
      </c>
      <c r="E21" s="46" t="s">
        <v>98</v>
      </c>
      <c r="F21" s="33">
        <v>39626</v>
      </c>
      <c r="G21" s="14">
        <f t="shared" si="0"/>
        <v>6.75</v>
      </c>
      <c r="H21" s="33">
        <v>40479</v>
      </c>
      <c r="I21" s="29">
        <v>9.1666666666666661</v>
      </c>
      <c r="J21" s="50" t="s">
        <v>164</v>
      </c>
      <c r="K21" s="14" t="s">
        <v>173</v>
      </c>
      <c r="L21" s="14">
        <v>0.125</v>
      </c>
      <c r="M21" s="14">
        <v>0.25</v>
      </c>
      <c r="N21" s="14">
        <v>0.1875</v>
      </c>
    </row>
    <row r="22" spans="1:14" ht="13.8" x14ac:dyDescent="0.3">
      <c r="A22" s="42" t="s">
        <v>32</v>
      </c>
      <c r="B22" s="43" t="s">
        <v>52</v>
      </c>
      <c r="C22" s="13" t="s">
        <v>41</v>
      </c>
      <c r="D22" s="13" t="s">
        <v>54</v>
      </c>
      <c r="E22" s="46" t="s">
        <v>98</v>
      </c>
      <c r="F22" s="33">
        <v>39626</v>
      </c>
      <c r="G22" s="14">
        <f t="shared" si="0"/>
        <v>6.75</v>
      </c>
      <c r="H22" s="33">
        <v>40479</v>
      </c>
      <c r="I22" s="29">
        <v>9.1666666666666661</v>
      </c>
      <c r="J22" s="50" t="s">
        <v>164</v>
      </c>
      <c r="K22" s="14" t="s">
        <v>174</v>
      </c>
      <c r="L22" s="14">
        <v>6.25E-2</v>
      </c>
      <c r="M22" s="14">
        <v>0.1875</v>
      </c>
      <c r="N22" s="14">
        <v>0.125</v>
      </c>
    </row>
    <row r="23" spans="1:14" ht="13.8" x14ac:dyDescent="0.3">
      <c r="A23" s="42" t="s">
        <v>32</v>
      </c>
      <c r="B23" s="43" t="s">
        <v>52</v>
      </c>
      <c r="C23" s="13" t="s">
        <v>41</v>
      </c>
      <c r="D23" s="13" t="s">
        <v>54</v>
      </c>
      <c r="E23" s="46" t="s">
        <v>98</v>
      </c>
      <c r="F23" s="33">
        <v>39626</v>
      </c>
      <c r="G23" s="14">
        <f t="shared" si="0"/>
        <v>6.75</v>
      </c>
      <c r="H23" s="33">
        <v>40479</v>
      </c>
      <c r="I23" s="29">
        <v>9.1666666666666661</v>
      </c>
      <c r="J23" s="50" t="s">
        <v>164</v>
      </c>
      <c r="K23" s="14" t="s">
        <v>175</v>
      </c>
      <c r="L23" s="14">
        <v>6.25E-2</v>
      </c>
      <c r="M23" s="14">
        <v>0.1875</v>
      </c>
      <c r="N23" s="14">
        <v>0.125</v>
      </c>
    </row>
    <row r="24" spans="1:14" ht="13.8" x14ac:dyDescent="0.3">
      <c r="A24" s="42" t="s">
        <v>32</v>
      </c>
      <c r="B24" s="43" t="s">
        <v>52</v>
      </c>
      <c r="C24" s="13" t="s">
        <v>41</v>
      </c>
      <c r="D24" s="13" t="s">
        <v>54</v>
      </c>
      <c r="E24" s="46" t="s">
        <v>98</v>
      </c>
      <c r="F24" s="33">
        <v>39626</v>
      </c>
      <c r="G24" s="14">
        <f t="shared" si="0"/>
        <v>6.75</v>
      </c>
      <c r="H24" s="33">
        <v>40479</v>
      </c>
      <c r="I24" s="29">
        <v>9.1666666666666696</v>
      </c>
      <c r="J24" s="50" t="s">
        <v>164</v>
      </c>
      <c r="K24" s="14" t="s">
        <v>176</v>
      </c>
      <c r="L24" s="14">
        <v>6.25E-2</v>
      </c>
      <c r="M24" s="14">
        <v>0.1875</v>
      </c>
      <c r="N24" s="14">
        <v>0.125</v>
      </c>
    </row>
    <row r="25" spans="1:14" ht="13.8" x14ac:dyDescent="0.3">
      <c r="A25" s="42" t="s">
        <v>32</v>
      </c>
      <c r="B25" s="43" t="s">
        <v>52</v>
      </c>
      <c r="C25" s="13" t="s">
        <v>41</v>
      </c>
      <c r="D25" s="13" t="s">
        <v>54</v>
      </c>
      <c r="E25" s="46" t="s">
        <v>98</v>
      </c>
      <c r="F25" s="33">
        <v>39626</v>
      </c>
      <c r="G25" s="14">
        <f t="shared" si="0"/>
        <v>6.75</v>
      </c>
      <c r="H25" s="33">
        <v>40479</v>
      </c>
      <c r="I25" s="29">
        <v>9.1666666666666696</v>
      </c>
      <c r="J25" s="50" t="s">
        <v>164</v>
      </c>
      <c r="K25" s="14" t="s">
        <v>177</v>
      </c>
      <c r="L25" s="14">
        <v>0</v>
      </c>
      <c r="M25" s="14">
        <v>0.1875</v>
      </c>
      <c r="N25" s="14">
        <v>9.375E-2</v>
      </c>
    </row>
    <row r="26" spans="1:14" ht="13.8" x14ac:dyDescent="0.3">
      <c r="A26" s="42" t="s">
        <v>32</v>
      </c>
      <c r="B26" s="43" t="s">
        <v>52</v>
      </c>
      <c r="C26" s="13" t="s">
        <v>41</v>
      </c>
      <c r="D26" s="13" t="s">
        <v>54</v>
      </c>
      <c r="E26" s="46" t="s">
        <v>98</v>
      </c>
      <c r="F26" s="33">
        <v>39626</v>
      </c>
      <c r="G26" s="14">
        <f t="shared" si="0"/>
        <v>6.75</v>
      </c>
      <c r="H26" s="33">
        <v>40479</v>
      </c>
      <c r="I26" s="29">
        <v>9.1666666666666696</v>
      </c>
      <c r="J26" s="50" t="s">
        <v>165</v>
      </c>
      <c r="K26" s="14" t="s">
        <v>172</v>
      </c>
      <c r="L26" s="14">
        <v>0</v>
      </c>
      <c r="M26" s="14">
        <v>0.1875</v>
      </c>
      <c r="N26" s="14">
        <v>9.375E-2</v>
      </c>
    </row>
    <row r="27" spans="1:14" ht="13.8" x14ac:dyDescent="0.3">
      <c r="A27" s="42" t="s">
        <v>32</v>
      </c>
      <c r="B27" s="43" t="s">
        <v>52</v>
      </c>
      <c r="C27" s="13" t="s">
        <v>41</v>
      </c>
      <c r="D27" s="13" t="s">
        <v>54</v>
      </c>
      <c r="E27" s="46" t="s">
        <v>98</v>
      </c>
      <c r="F27" s="33">
        <v>39626</v>
      </c>
      <c r="G27" s="14">
        <f t="shared" si="0"/>
        <v>6.75</v>
      </c>
      <c r="H27" s="33">
        <v>40479</v>
      </c>
      <c r="I27" s="29">
        <v>9.1666666666666696</v>
      </c>
      <c r="J27" s="50" t="s">
        <v>165</v>
      </c>
      <c r="K27" s="14" t="s">
        <v>173</v>
      </c>
      <c r="L27" s="14">
        <v>6.25E-2</v>
      </c>
      <c r="M27" s="14">
        <v>0.125</v>
      </c>
      <c r="N27" s="14">
        <v>9.375E-2</v>
      </c>
    </row>
    <row r="28" spans="1:14" ht="13.8" x14ac:dyDescent="0.3">
      <c r="A28" s="42" t="s">
        <v>32</v>
      </c>
      <c r="B28" s="43" t="s">
        <v>52</v>
      </c>
      <c r="C28" s="13" t="s">
        <v>41</v>
      </c>
      <c r="D28" s="13" t="s">
        <v>54</v>
      </c>
      <c r="E28" s="46" t="s">
        <v>98</v>
      </c>
      <c r="F28" s="33">
        <v>39626</v>
      </c>
      <c r="G28" s="14">
        <f t="shared" si="0"/>
        <v>6.75</v>
      </c>
      <c r="H28" s="33">
        <v>40479</v>
      </c>
      <c r="I28" s="29">
        <v>9.1666666666666696</v>
      </c>
      <c r="J28" s="50" t="s">
        <v>165</v>
      </c>
      <c r="K28" s="14" t="s">
        <v>174</v>
      </c>
      <c r="L28" s="14">
        <v>6.25E-2</v>
      </c>
      <c r="M28" s="14">
        <v>0.1875</v>
      </c>
      <c r="N28" s="14">
        <v>0.125</v>
      </c>
    </row>
    <row r="29" spans="1:14" ht="13.8" x14ac:dyDescent="0.3">
      <c r="A29" s="42" t="s">
        <v>32</v>
      </c>
      <c r="B29" s="43" t="s">
        <v>52</v>
      </c>
      <c r="C29" s="13" t="s">
        <v>41</v>
      </c>
      <c r="D29" s="13" t="s">
        <v>54</v>
      </c>
      <c r="E29" s="46" t="s">
        <v>98</v>
      </c>
      <c r="F29" s="33">
        <v>39626</v>
      </c>
      <c r="G29" s="14">
        <f t="shared" si="0"/>
        <v>6.75</v>
      </c>
      <c r="H29" s="33">
        <v>40479</v>
      </c>
      <c r="I29" s="29">
        <v>9.1666666666666696</v>
      </c>
      <c r="J29" s="50" t="s">
        <v>165</v>
      </c>
      <c r="K29" s="14" t="s">
        <v>175</v>
      </c>
      <c r="L29" s="14">
        <v>6.25E-2</v>
      </c>
      <c r="M29" s="14">
        <v>0.1875</v>
      </c>
      <c r="N29" s="14">
        <v>0.125</v>
      </c>
    </row>
    <row r="30" spans="1:14" ht="13.8" x14ac:dyDescent="0.3">
      <c r="A30" s="42" t="s">
        <v>32</v>
      </c>
      <c r="B30" s="43" t="s">
        <v>52</v>
      </c>
      <c r="C30" s="13" t="s">
        <v>41</v>
      </c>
      <c r="D30" s="13" t="s">
        <v>54</v>
      </c>
      <c r="E30" s="46" t="s">
        <v>98</v>
      </c>
      <c r="F30" s="33">
        <v>39626</v>
      </c>
      <c r="G30" s="14">
        <f t="shared" si="0"/>
        <v>6.75</v>
      </c>
      <c r="H30" s="33">
        <v>40479</v>
      </c>
      <c r="I30" s="29">
        <v>9.1666666666666696</v>
      </c>
      <c r="J30" s="50" t="s">
        <v>165</v>
      </c>
      <c r="K30" s="14" t="s">
        <v>176</v>
      </c>
      <c r="L30" s="14">
        <v>0.125</v>
      </c>
      <c r="M30" s="14">
        <v>0.1875</v>
      </c>
      <c r="N30" s="14">
        <v>0.15625</v>
      </c>
    </row>
    <row r="31" spans="1:14" ht="13.8" x14ac:dyDescent="0.3">
      <c r="A31" s="42" t="s">
        <v>32</v>
      </c>
      <c r="B31" s="43" t="s">
        <v>52</v>
      </c>
      <c r="C31" s="13" t="s">
        <v>41</v>
      </c>
      <c r="D31" s="13" t="s">
        <v>54</v>
      </c>
      <c r="E31" s="46" t="s">
        <v>98</v>
      </c>
      <c r="F31" s="33">
        <v>39626</v>
      </c>
      <c r="G31" s="14">
        <f t="shared" si="0"/>
        <v>6.75</v>
      </c>
      <c r="H31" s="33">
        <v>40479</v>
      </c>
      <c r="I31" s="29">
        <v>9.1666666666666696</v>
      </c>
      <c r="J31" s="50" t="s">
        <v>165</v>
      </c>
      <c r="K31" s="14" t="s">
        <v>177</v>
      </c>
      <c r="L31" s="14">
        <v>6.25E-2</v>
      </c>
      <c r="M31" s="14">
        <v>0.1875</v>
      </c>
      <c r="N31" s="14">
        <v>0.125</v>
      </c>
    </row>
    <row r="32" spans="1:14" ht="13.8" x14ac:dyDescent="0.3">
      <c r="A32" s="42" t="s">
        <v>32</v>
      </c>
      <c r="B32" s="43" t="s">
        <v>52</v>
      </c>
      <c r="C32" s="13" t="s">
        <v>41</v>
      </c>
      <c r="D32" s="13" t="s">
        <v>54</v>
      </c>
      <c r="E32" s="46" t="s">
        <v>98</v>
      </c>
      <c r="F32" s="33">
        <v>39626</v>
      </c>
      <c r="G32" s="14">
        <f t="shared" si="0"/>
        <v>6.75</v>
      </c>
      <c r="H32" s="33">
        <v>40479</v>
      </c>
      <c r="I32" s="29">
        <v>9.1666666666666696</v>
      </c>
      <c r="J32" s="50" t="s">
        <v>166</v>
      </c>
      <c r="K32" s="14" t="s">
        <v>172</v>
      </c>
      <c r="L32" s="14">
        <v>6.25E-2</v>
      </c>
      <c r="M32" s="14">
        <v>0.1875</v>
      </c>
      <c r="N32" s="14">
        <v>0.125</v>
      </c>
    </row>
    <row r="33" spans="1:14" ht="13.8" x14ac:dyDescent="0.3">
      <c r="A33" s="42" t="s">
        <v>32</v>
      </c>
      <c r="B33" s="43" t="s">
        <v>52</v>
      </c>
      <c r="C33" s="13" t="s">
        <v>41</v>
      </c>
      <c r="D33" s="13" t="s">
        <v>54</v>
      </c>
      <c r="E33" s="46" t="s">
        <v>98</v>
      </c>
      <c r="F33" s="33">
        <v>39626</v>
      </c>
      <c r="G33" s="14">
        <f t="shared" si="0"/>
        <v>6.75</v>
      </c>
      <c r="H33" s="33">
        <v>40479</v>
      </c>
      <c r="I33" s="29">
        <v>9.1666666666666696</v>
      </c>
      <c r="J33" s="50" t="s">
        <v>166</v>
      </c>
      <c r="K33" s="14" t="s">
        <v>173</v>
      </c>
      <c r="L33" s="14">
        <v>6.25E-2</v>
      </c>
      <c r="M33" s="14">
        <v>0.1875</v>
      </c>
      <c r="N33" s="14">
        <v>0.125</v>
      </c>
    </row>
    <row r="34" spans="1:14" ht="13.8" x14ac:dyDescent="0.3">
      <c r="A34" s="42" t="s">
        <v>32</v>
      </c>
      <c r="B34" s="43" t="s">
        <v>52</v>
      </c>
      <c r="C34" s="13" t="s">
        <v>41</v>
      </c>
      <c r="D34" s="13" t="s">
        <v>54</v>
      </c>
      <c r="E34" s="46" t="s">
        <v>98</v>
      </c>
      <c r="F34" s="33">
        <v>39626</v>
      </c>
      <c r="G34" s="14">
        <f t="shared" si="0"/>
        <v>6.75</v>
      </c>
      <c r="H34" s="33">
        <v>40479</v>
      </c>
      <c r="I34" s="29">
        <v>9.1666666666666696</v>
      </c>
      <c r="J34" s="50" t="s">
        <v>166</v>
      </c>
      <c r="K34" s="14" t="s">
        <v>174</v>
      </c>
      <c r="L34" s="14">
        <v>0</v>
      </c>
      <c r="M34" s="14">
        <v>0.1875</v>
      </c>
      <c r="N34" s="14">
        <v>9.375E-2</v>
      </c>
    </row>
    <row r="35" spans="1:14" ht="13.8" x14ac:dyDescent="0.3">
      <c r="A35" s="42" t="s">
        <v>32</v>
      </c>
      <c r="B35" s="43" t="s">
        <v>52</v>
      </c>
      <c r="C35" s="13" t="s">
        <v>41</v>
      </c>
      <c r="D35" s="13" t="s">
        <v>54</v>
      </c>
      <c r="E35" s="46" t="s">
        <v>98</v>
      </c>
      <c r="F35" s="33">
        <v>39626</v>
      </c>
      <c r="G35" s="14">
        <f t="shared" si="0"/>
        <v>6.75</v>
      </c>
      <c r="H35" s="33">
        <v>40479</v>
      </c>
      <c r="I35" s="29">
        <v>9.1666666666666696</v>
      </c>
      <c r="J35" s="50" t="s">
        <v>166</v>
      </c>
      <c r="K35" s="14" t="s">
        <v>175</v>
      </c>
      <c r="L35" s="14">
        <v>0</v>
      </c>
      <c r="M35" s="14">
        <v>0.1875</v>
      </c>
      <c r="N35" s="14">
        <v>9.375E-2</v>
      </c>
    </row>
    <row r="36" spans="1:14" ht="13.8" x14ac:dyDescent="0.3">
      <c r="A36" s="42" t="s">
        <v>32</v>
      </c>
      <c r="B36" s="43" t="s">
        <v>52</v>
      </c>
      <c r="C36" s="13" t="s">
        <v>41</v>
      </c>
      <c r="D36" s="13" t="s">
        <v>54</v>
      </c>
      <c r="E36" s="46" t="s">
        <v>98</v>
      </c>
      <c r="F36" s="33">
        <v>39626</v>
      </c>
      <c r="G36" s="14">
        <f t="shared" si="0"/>
        <v>6.75</v>
      </c>
      <c r="H36" s="33">
        <v>40479</v>
      </c>
      <c r="I36" s="29">
        <v>9.1666666666666696</v>
      </c>
      <c r="J36" s="50" t="s">
        <v>166</v>
      </c>
      <c r="K36" s="14" t="s">
        <v>176</v>
      </c>
      <c r="L36" s="14">
        <v>6.25E-2</v>
      </c>
      <c r="M36" s="14">
        <v>0.1875</v>
      </c>
      <c r="N36" s="14">
        <v>0.125</v>
      </c>
    </row>
    <row r="37" spans="1:14" ht="13.8" x14ac:dyDescent="0.3">
      <c r="A37" s="42" t="s">
        <v>32</v>
      </c>
      <c r="B37" s="43" t="s">
        <v>52</v>
      </c>
      <c r="C37" s="13" t="s">
        <v>41</v>
      </c>
      <c r="D37" s="13" t="s">
        <v>54</v>
      </c>
      <c r="E37" s="46" t="s">
        <v>98</v>
      </c>
      <c r="F37" s="33">
        <v>39626</v>
      </c>
      <c r="G37" s="14">
        <f t="shared" si="0"/>
        <v>6.75</v>
      </c>
      <c r="H37" s="33">
        <v>40479</v>
      </c>
      <c r="I37" s="29">
        <v>9.1666666666666696</v>
      </c>
      <c r="J37" s="50" t="s">
        <v>166</v>
      </c>
      <c r="K37" s="14" t="s">
        <v>177</v>
      </c>
      <c r="L37" s="14">
        <v>0</v>
      </c>
      <c r="M37" s="14">
        <v>0.1875</v>
      </c>
      <c r="N37" s="14">
        <v>9.375E-2</v>
      </c>
    </row>
    <row r="38" spans="1:14" ht="13.8" x14ac:dyDescent="0.3">
      <c r="A38" s="42" t="s">
        <v>33</v>
      </c>
      <c r="B38" s="43" t="s">
        <v>52</v>
      </c>
      <c r="C38" s="13" t="s">
        <v>41</v>
      </c>
      <c r="D38" s="13" t="s">
        <v>45</v>
      </c>
      <c r="E38" s="13" t="s">
        <v>99</v>
      </c>
      <c r="F38" s="13" t="s">
        <v>108</v>
      </c>
      <c r="G38" s="14">
        <f>6+2/12</f>
        <v>6.166666666666667</v>
      </c>
      <c r="H38" s="33">
        <v>40444</v>
      </c>
      <c r="I38" s="29">
        <v>8.3333333333333339</v>
      </c>
      <c r="J38" s="50" t="s">
        <v>164</v>
      </c>
      <c r="K38" s="14" t="s">
        <v>180</v>
      </c>
      <c r="L38" s="14">
        <v>0.125</v>
      </c>
      <c r="M38" s="14">
        <v>0.125</v>
      </c>
      <c r="N38" s="14">
        <v>0.125</v>
      </c>
    </row>
    <row r="39" spans="1:14" ht="13.8" x14ac:dyDescent="0.3">
      <c r="A39" s="42" t="s">
        <v>33</v>
      </c>
      <c r="B39" s="43" t="s">
        <v>52</v>
      </c>
      <c r="C39" s="13" t="s">
        <v>41</v>
      </c>
      <c r="D39" s="13" t="s">
        <v>45</v>
      </c>
      <c r="E39" s="13" t="s">
        <v>99</v>
      </c>
      <c r="F39" s="13" t="s">
        <v>108</v>
      </c>
      <c r="G39" s="14">
        <f t="shared" ref="G39:G103" si="1">6+2/12</f>
        <v>6.166666666666667</v>
      </c>
      <c r="H39" s="33">
        <v>40444</v>
      </c>
      <c r="I39" s="29">
        <v>8.3333333333333339</v>
      </c>
      <c r="J39" s="50" t="s">
        <v>164</v>
      </c>
      <c r="K39" s="14" t="s">
        <v>173</v>
      </c>
      <c r="L39" s="14">
        <v>6.25E-2</v>
      </c>
      <c r="M39" s="14">
        <v>6.25E-2</v>
      </c>
      <c r="N39" s="14">
        <v>6.25E-2</v>
      </c>
    </row>
    <row r="40" spans="1:14" ht="13.8" x14ac:dyDescent="0.3">
      <c r="A40" s="42" t="s">
        <v>33</v>
      </c>
      <c r="B40" s="43" t="s">
        <v>52</v>
      </c>
      <c r="C40" s="13" t="s">
        <v>41</v>
      </c>
      <c r="D40" s="13" t="s">
        <v>45</v>
      </c>
      <c r="E40" s="13" t="s">
        <v>99</v>
      </c>
      <c r="F40" s="13" t="s">
        <v>108</v>
      </c>
      <c r="G40" s="14">
        <f t="shared" si="1"/>
        <v>6.166666666666667</v>
      </c>
      <c r="H40" s="33">
        <v>40444</v>
      </c>
      <c r="I40" s="29">
        <v>8.3333333333333339</v>
      </c>
      <c r="J40" s="50" t="s">
        <v>164</v>
      </c>
      <c r="K40" s="14" t="s">
        <v>174</v>
      </c>
      <c r="L40" s="14">
        <v>0.125</v>
      </c>
      <c r="M40" s="14">
        <v>6.25E-2</v>
      </c>
      <c r="N40" s="14">
        <v>9.375E-2</v>
      </c>
    </row>
    <row r="41" spans="1:14" ht="13.8" x14ac:dyDescent="0.3">
      <c r="A41" s="42" t="s">
        <v>33</v>
      </c>
      <c r="B41" s="43" t="s">
        <v>52</v>
      </c>
      <c r="C41" s="13" t="s">
        <v>41</v>
      </c>
      <c r="D41" s="13" t="s">
        <v>45</v>
      </c>
      <c r="E41" s="13" t="s">
        <v>99</v>
      </c>
      <c r="F41" s="13" t="s">
        <v>108</v>
      </c>
      <c r="G41" s="14">
        <f t="shared" si="1"/>
        <v>6.166666666666667</v>
      </c>
      <c r="H41" s="33">
        <v>40444</v>
      </c>
      <c r="I41" s="29">
        <v>8.3333333333333339</v>
      </c>
      <c r="J41" s="50" t="s">
        <v>164</v>
      </c>
      <c r="K41" s="14" t="s">
        <v>175</v>
      </c>
      <c r="L41" s="14">
        <v>0.125</v>
      </c>
      <c r="M41" s="14">
        <v>6.25E-2</v>
      </c>
      <c r="N41" s="14">
        <v>9.375E-2</v>
      </c>
    </row>
    <row r="42" spans="1:14" ht="13.8" x14ac:dyDescent="0.3">
      <c r="A42" s="42" t="s">
        <v>33</v>
      </c>
      <c r="B42" s="43" t="s">
        <v>52</v>
      </c>
      <c r="C42" s="13" t="s">
        <v>41</v>
      </c>
      <c r="D42" s="13" t="s">
        <v>45</v>
      </c>
      <c r="E42" s="13" t="s">
        <v>99</v>
      </c>
      <c r="F42" s="13" t="s">
        <v>108</v>
      </c>
      <c r="G42" s="14">
        <f>6+2/12</f>
        <v>6.166666666666667</v>
      </c>
      <c r="H42" s="33">
        <v>40444</v>
      </c>
      <c r="I42" s="29">
        <v>8.3333333333333339</v>
      </c>
      <c r="J42" s="50" t="s">
        <v>164</v>
      </c>
      <c r="K42" s="14" t="s">
        <v>176</v>
      </c>
      <c r="L42" s="14">
        <v>0.125</v>
      </c>
      <c r="M42" s="14">
        <v>6.25E-2</v>
      </c>
      <c r="N42" s="14">
        <v>9.375E-2</v>
      </c>
    </row>
    <row r="43" spans="1:14" ht="13.8" x14ac:dyDescent="0.3">
      <c r="A43" s="42" t="s">
        <v>33</v>
      </c>
      <c r="B43" s="43" t="s">
        <v>52</v>
      </c>
      <c r="C43" s="13" t="s">
        <v>41</v>
      </c>
      <c r="D43" s="13" t="s">
        <v>45</v>
      </c>
      <c r="E43" s="13" t="s">
        <v>99</v>
      </c>
      <c r="F43" s="13" t="s">
        <v>108</v>
      </c>
      <c r="G43" s="14">
        <f t="shared" si="1"/>
        <v>6.166666666666667</v>
      </c>
      <c r="H43" s="33">
        <v>40444</v>
      </c>
      <c r="I43" s="29">
        <v>8.3333333333333339</v>
      </c>
      <c r="J43" s="50" t="s">
        <v>164</v>
      </c>
      <c r="K43" s="14" t="s">
        <v>177</v>
      </c>
      <c r="L43" s="14">
        <v>0.125</v>
      </c>
      <c r="M43" s="14">
        <v>0.125</v>
      </c>
      <c r="N43" s="14">
        <v>0.125</v>
      </c>
    </row>
    <row r="44" spans="1:14" ht="13.8" x14ac:dyDescent="0.3">
      <c r="A44" s="42" t="s">
        <v>33</v>
      </c>
      <c r="B44" s="43" t="s">
        <v>52</v>
      </c>
      <c r="C44" s="13" t="s">
        <v>41</v>
      </c>
      <c r="D44" s="13" t="s">
        <v>45</v>
      </c>
      <c r="E44" s="13" t="s">
        <v>99</v>
      </c>
      <c r="F44" s="13" t="s">
        <v>108</v>
      </c>
      <c r="G44" s="14">
        <f t="shared" si="1"/>
        <v>6.166666666666667</v>
      </c>
      <c r="H44" s="33">
        <v>40444</v>
      </c>
      <c r="I44" s="29">
        <v>8.3333333333333339</v>
      </c>
      <c r="J44" s="50" t="s">
        <v>165</v>
      </c>
      <c r="K44" s="14" t="s">
        <v>181</v>
      </c>
      <c r="L44" s="14">
        <v>0.1875</v>
      </c>
      <c r="M44" s="14">
        <v>0.125</v>
      </c>
      <c r="N44" s="14">
        <v>0.15625</v>
      </c>
    </row>
    <row r="45" spans="1:14" ht="13.8" x14ac:dyDescent="0.3">
      <c r="A45" s="42" t="s">
        <v>33</v>
      </c>
      <c r="B45" s="43" t="s">
        <v>52</v>
      </c>
      <c r="C45" s="13" t="s">
        <v>41</v>
      </c>
      <c r="D45" s="13" t="s">
        <v>45</v>
      </c>
      <c r="E45" s="13" t="s">
        <v>99</v>
      </c>
      <c r="F45" s="13" t="s">
        <v>108</v>
      </c>
      <c r="G45" s="14">
        <f t="shared" si="1"/>
        <v>6.166666666666667</v>
      </c>
      <c r="H45" s="33">
        <v>40444</v>
      </c>
      <c r="I45" s="29">
        <v>8.3333333333333339</v>
      </c>
      <c r="J45" s="50" t="s">
        <v>165</v>
      </c>
      <c r="K45" s="14" t="s">
        <v>173</v>
      </c>
      <c r="L45" s="14">
        <v>0.1875</v>
      </c>
      <c r="M45" s="14">
        <v>0.1875</v>
      </c>
      <c r="N45" s="14">
        <v>0.1875</v>
      </c>
    </row>
    <row r="46" spans="1:14" ht="13.8" x14ac:dyDescent="0.3">
      <c r="A46" s="42" t="s">
        <v>33</v>
      </c>
      <c r="B46" s="43" t="s">
        <v>52</v>
      </c>
      <c r="C46" s="13" t="s">
        <v>41</v>
      </c>
      <c r="D46" s="13" t="s">
        <v>45</v>
      </c>
      <c r="E46" s="13" t="s">
        <v>99</v>
      </c>
      <c r="F46" s="13" t="s">
        <v>108</v>
      </c>
      <c r="G46" s="14">
        <f>6+2/12</f>
        <v>6.166666666666667</v>
      </c>
      <c r="H46" s="33">
        <v>40444</v>
      </c>
      <c r="I46" s="29">
        <v>8.3333333333333339</v>
      </c>
      <c r="J46" s="50" t="s">
        <v>165</v>
      </c>
      <c r="K46" s="14" t="s">
        <v>174</v>
      </c>
      <c r="L46" s="14">
        <v>6.25E-2</v>
      </c>
      <c r="M46" s="14">
        <v>6.25E-2</v>
      </c>
      <c r="N46" s="14">
        <v>6.25E-2</v>
      </c>
    </row>
    <row r="47" spans="1:14" ht="13.8" x14ac:dyDescent="0.3">
      <c r="A47" s="42" t="s">
        <v>33</v>
      </c>
      <c r="B47" s="43" t="s">
        <v>52</v>
      </c>
      <c r="C47" s="13" t="s">
        <v>41</v>
      </c>
      <c r="D47" s="13" t="s">
        <v>45</v>
      </c>
      <c r="E47" s="13" t="s">
        <v>99</v>
      </c>
      <c r="F47" s="13" t="s">
        <v>108</v>
      </c>
      <c r="G47" s="14">
        <f t="shared" si="1"/>
        <v>6.166666666666667</v>
      </c>
      <c r="H47" s="33">
        <v>40444</v>
      </c>
      <c r="I47" s="29">
        <v>8.3333333333333339</v>
      </c>
      <c r="J47" s="50" t="s">
        <v>165</v>
      </c>
      <c r="K47" s="14" t="s">
        <v>175</v>
      </c>
      <c r="L47" s="14">
        <v>6.25E-2</v>
      </c>
      <c r="M47" s="14">
        <v>6.25E-2</v>
      </c>
      <c r="N47" s="14">
        <v>6.25E-2</v>
      </c>
    </row>
    <row r="48" spans="1:14" ht="13.8" x14ac:dyDescent="0.3">
      <c r="A48" s="42" t="s">
        <v>33</v>
      </c>
      <c r="B48" s="43" t="s">
        <v>52</v>
      </c>
      <c r="C48" s="13" t="s">
        <v>41</v>
      </c>
      <c r="D48" s="13" t="s">
        <v>45</v>
      </c>
      <c r="E48" s="13" t="s">
        <v>99</v>
      </c>
      <c r="F48" s="13" t="s">
        <v>108</v>
      </c>
      <c r="G48" s="14">
        <f t="shared" si="1"/>
        <v>6.166666666666667</v>
      </c>
      <c r="H48" s="33">
        <v>40444</v>
      </c>
      <c r="I48" s="29">
        <v>8.3333333333333339</v>
      </c>
      <c r="J48" s="50" t="s">
        <v>165</v>
      </c>
      <c r="K48" s="14" t="s">
        <v>176</v>
      </c>
      <c r="L48" s="14">
        <v>6.25E-2</v>
      </c>
      <c r="M48" s="14">
        <v>6.25E-2</v>
      </c>
      <c r="N48" s="14">
        <v>6.25E-2</v>
      </c>
    </row>
    <row r="49" spans="1:14" ht="13.8" x14ac:dyDescent="0.3">
      <c r="A49" s="42" t="s">
        <v>33</v>
      </c>
      <c r="B49" s="43" t="s">
        <v>52</v>
      </c>
      <c r="C49" s="13" t="s">
        <v>41</v>
      </c>
      <c r="D49" s="13" t="s">
        <v>45</v>
      </c>
      <c r="E49" s="13" t="s">
        <v>99</v>
      </c>
      <c r="F49" s="13" t="s">
        <v>108</v>
      </c>
      <c r="G49" s="14">
        <f t="shared" si="1"/>
        <v>6.166666666666667</v>
      </c>
      <c r="H49" s="33">
        <v>40444</v>
      </c>
      <c r="I49" s="29">
        <v>8.3333333333333339</v>
      </c>
      <c r="J49" s="50" t="s">
        <v>165</v>
      </c>
      <c r="K49" s="14" t="s">
        <v>177</v>
      </c>
      <c r="L49" s="14">
        <v>0.125</v>
      </c>
      <c r="M49" s="14">
        <v>0.125</v>
      </c>
      <c r="N49" s="14">
        <v>0.125</v>
      </c>
    </row>
    <row r="50" spans="1:14" ht="13.8" x14ac:dyDescent="0.3">
      <c r="A50" s="42" t="s">
        <v>33</v>
      </c>
      <c r="B50" s="43" t="s">
        <v>52</v>
      </c>
      <c r="C50" s="13" t="s">
        <v>41</v>
      </c>
      <c r="D50" s="13" t="s">
        <v>45</v>
      </c>
      <c r="E50" s="13" t="s">
        <v>99</v>
      </c>
      <c r="F50" s="13" t="s">
        <v>108</v>
      </c>
      <c r="G50" s="14">
        <f>6+2/12</f>
        <v>6.166666666666667</v>
      </c>
      <c r="H50" s="33">
        <v>40444</v>
      </c>
      <c r="I50" s="29">
        <v>8.3333333333333339</v>
      </c>
      <c r="J50" s="50" t="s">
        <v>166</v>
      </c>
      <c r="K50" s="14" t="s">
        <v>182</v>
      </c>
      <c r="L50" s="14">
        <v>0.1875</v>
      </c>
      <c r="M50" s="14">
        <v>0.125</v>
      </c>
      <c r="N50" s="14">
        <v>0.15625</v>
      </c>
    </row>
    <row r="51" spans="1:14" ht="13.8" x14ac:dyDescent="0.3">
      <c r="A51" s="42" t="s">
        <v>33</v>
      </c>
      <c r="B51" s="43" t="s">
        <v>52</v>
      </c>
      <c r="C51" s="13" t="s">
        <v>41</v>
      </c>
      <c r="D51" s="13" t="s">
        <v>45</v>
      </c>
      <c r="E51" s="13" t="s">
        <v>99</v>
      </c>
      <c r="F51" s="13" t="s">
        <v>108</v>
      </c>
      <c r="G51" s="14">
        <f t="shared" si="1"/>
        <v>6.166666666666667</v>
      </c>
      <c r="H51" s="33">
        <v>40444</v>
      </c>
      <c r="I51" s="29">
        <v>8.3333333333333339</v>
      </c>
      <c r="J51" s="50" t="s">
        <v>166</v>
      </c>
      <c r="K51" s="14" t="s">
        <v>173</v>
      </c>
      <c r="L51" s="14">
        <v>0.125</v>
      </c>
      <c r="M51" s="14">
        <v>6.25E-2</v>
      </c>
      <c r="N51" s="14">
        <v>9.375E-2</v>
      </c>
    </row>
    <row r="52" spans="1:14" ht="13.8" x14ac:dyDescent="0.3">
      <c r="A52" s="42" t="s">
        <v>33</v>
      </c>
      <c r="B52" s="43" t="s">
        <v>52</v>
      </c>
      <c r="C52" s="13" t="s">
        <v>41</v>
      </c>
      <c r="D52" s="13" t="s">
        <v>45</v>
      </c>
      <c r="E52" s="13" t="s">
        <v>99</v>
      </c>
      <c r="F52" s="13" t="s">
        <v>108</v>
      </c>
      <c r="G52" s="14">
        <f t="shared" si="1"/>
        <v>6.166666666666667</v>
      </c>
      <c r="H52" s="33">
        <v>40444</v>
      </c>
      <c r="I52" s="29">
        <v>8.3333333333333339</v>
      </c>
      <c r="J52" s="50" t="s">
        <v>166</v>
      </c>
      <c r="K52" s="14" t="s">
        <v>174</v>
      </c>
      <c r="L52" s="14">
        <v>6.25E-2</v>
      </c>
      <c r="M52" s="14">
        <v>6.25E-2</v>
      </c>
      <c r="N52" s="14">
        <v>6.25E-2</v>
      </c>
    </row>
    <row r="53" spans="1:14" ht="13.8" x14ac:dyDescent="0.3">
      <c r="A53" s="42" t="s">
        <v>33</v>
      </c>
      <c r="B53" s="43" t="s">
        <v>52</v>
      </c>
      <c r="C53" s="13" t="s">
        <v>41</v>
      </c>
      <c r="D53" s="13" t="s">
        <v>45</v>
      </c>
      <c r="E53" s="13" t="s">
        <v>99</v>
      </c>
      <c r="F53" s="13" t="s">
        <v>108</v>
      </c>
      <c r="G53" s="14">
        <f t="shared" si="1"/>
        <v>6.166666666666667</v>
      </c>
      <c r="H53" s="33">
        <v>40444</v>
      </c>
      <c r="I53" s="29">
        <v>8.3333333333333339</v>
      </c>
      <c r="J53" s="50" t="s">
        <v>166</v>
      </c>
      <c r="K53" s="14" t="s">
        <v>175</v>
      </c>
      <c r="L53" s="14">
        <v>6.25E-2</v>
      </c>
      <c r="M53" s="14">
        <v>6.25E-2</v>
      </c>
      <c r="N53" s="14">
        <v>6.25E-2</v>
      </c>
    </row>
    <row r="54" spans="1:14" ht="13.8" x14ac:dyDescent="0.3">
      <c r="A54" s="42" t="s">
        <v>33</v>
      </c>
      <c r="B54" s="43" t="s">
        <v>52</v>
      </c>
      <c r="C54" s="13" t="s">
        <v>41</v>
      </c>
      <c r="D54" s="13" t="s">
        <v>45</v>
      </c>
      <c r="E54" s="13" t="s">
        <v>99</v>
      </c>
      <c r="F54" s="13" t="s">
        <v>108</v>
      </c>
      <c r="G54" s="14">
        <f>6+2/12</f>
        <v>6.166666666666667</v>
      </c>
      <c r="H54" s="33">
        <v>40444</v>
      </c>
      <c r="I54" s="29">
        <v>8.3333333333333339</v>
      </c>
      <c r="J54" s="50" t="s">
        <v>166</v>
      </c>
      <c r="K54" s="14" t="s">
        <v>176</v>
      </c>
      <c r="L54" s="14">
        <v>0.125</v>
      </c>
      <c r="M54" s="14">
        <v>6.25E-2</v>
      </c>
      <c r="N54" s="14">
        <v>9.375E-2</v>
      </c>
    </row>
    <row r="55" spans="1:14" ht="13.8" x14ac:dyDescent="0.3">
      <c r="A55" s="42" t="s">
        <v>33</v>
      </c>
      <c r="B55" s="43" t="s">
        <v>52</v>
      </c>
      <c r="C55" s="13" t="s">
        <v>41</v>
      </c>
      <c r="D55" s="13" t="s">
        <v>45</v>
      </c>
      <c r="E55" s="13" t="s">
        <v>99</v>
      </c>
      <c r="F55" s="13" t="s">
        <v>108</v>
      </c>
      <c r="G55" s="14">
        <f t="shared" si="1"/>
        <v>6.166666666666667</v>
      </c>
      <c r="H55" s="33">
        <v>40444</v>
      </c>
      <c r="I55" s="29">
        <v>8.3333333333333339</v>
      </c>
      <c r="J55" s="50" t="s">
        <v>166</v>
      </c>
      <c r="K55" s="14" t="s">
        <v>177</v>
      </c>
      <c r="L55" s="14">
        <v>0.1875</v>
      </c>
      <c r="M55" s="14">
        <v>0.125</v>
      </c>
      <c r="N55" s="14">
        <v>0.15625</v>
      </c>
    </row>
    <row r="56" spans="1:14" ht="13.8" x14ac:dyDescent="0.3">
      <c r="A56" s="42" t="s">
        <v>33</v>
      </c>
      <c r="B56" s="43" t="s">
        <v>52</v>
      </c>
      <c r="C56" s="13" t="s">
        <v>41</v>
      </c>
      <c r="D56" s="13" t="s">
        <v>54</v>
      </c>
      <c r="E56" s="13" t="s">
        <v>99</v>
      </c>
      <c r="F56" s="13" t="s">
        <v>108</v>
      </c>
      <c r="G56" s="14">
        <f t="shared" si="1"/>
        <v>6.166666666666667</v>
      </c>
      <c r="H56" s="33">
        <v>40444</v>
      </c>
      <c r="I56" s="29">
        <v>8.3333333333333339</v>
      </c>
      <c r="J56" s="50" t="s">
        <v>164</v>
      </c>
      <c r="K56" s="14" t="s">
        <v>172</v>
      </c>
      <c r="L56" s="14">
        <v>0.125</v>
      </c>
      <c r="M56" s="14">
        <v>0.125</v>
      </c>
      <c r="N56" s="14">
        <v>0.125</v>
      </c>
    </row>
    <row r="57" spans="1:14" ht="13.8" x14ac:dyDescent="0.3">
      <c r="A57" s="42" t="s">
        <v>33</v>
      </c>
      <c r="B57" s="43" t="s">
        <v>52</v>
      </c>
      <c r="C57" s="13" t="s">
        <v>41</v>
      </c>
      <c r="D57" s="13" t="s">
        <v>54</v>
      </c>
      <c r="E57" s="13" t="s">
        <v>99</v>
      </c>
      <c r="F57" s="13" t="s">
        <v>108</v>
      </c>
      <c r="G57" s="14">
        <f t="shared" si="1"/>
        <v>6.166666666666667</v>
      </c>
      <c r="H57" s="33">
        <v>40444</v>
      </c>
      <c r="I57" s="29">
        <v>8.3333333333333339</v>
      </c>
      <c r="J57" s="50" t="s">
        <v>164</v>
      </c>
      <c r="K57" s="14" t="s">
        <v>173</v>
      </c>
      <c r="L57" s="14">
        <v>0.125</v>
      </c>
      <c r="M57" s="14">
        <v>6.25E-2</v>
      </c>
      <c r="N57" s="14">
        <v>9.375E-2</v>
      </c>
    </row>
    <row r="58" spans="1:14" ht="13.8" x14ac:dyDescent="0.3">
      <c r="A58" s="42" t="s">
        <v>33</v>
      </c>
      <c r="B58" s="43" t="s">
        <v>52</v>
      </c>
      <c r="C58" s="13" t="s">
        <v>41</v>
      </c>
      <c r="D58" s="13" t="s">
        <v>54</v>
      </c>
      <c r="E58" s="13" t="s">
        <v>99</v>
      </c>
      <c r="F58" s="13" t="s">
        <v>108</v>
      </c>
      <c r="G58" s="14">
        <f>6+2/12</f>
        <v>6.166666666666667</v>
      </c>
      <c r="H58" s="33">
        <v>40444</v>
      </c>
      <c r="I58" s="29">
        <v>8.3333333333333339</v>
      </c>
      <c r="J58" s="50" t="s">
        <v>164</v>
      </c>
      <c r="K58" s="14" t="s">
        <v>174</v>
      </c>
      <c r="L58" s="14">
        <v>6.25E-2</v>
      </c>
      <c r="M58" s="14">
        <v>6.25E-2</v>
      </c>
      <c r="N58" s="14">
        <v>6.25E-2</v>
      </c>
    </row>
    <row r="59" spans="1:14" ht="13.8" x14ac:dyDescent="0.3">
      <c r="A59" s="42" t="s">
        <v>33</v>
      </c>
      <c r="B59" s="43" t="s">
        <v>52</v>
      </c>
      <c r="C59" s="13" t="s">
        <v>41</v>
      </c>
      <c r="D59" s="13" t="s">
        <v>54</v>
      </c>
      <c r="E59" s="13" t="s">
        <v>99</v>
      </c>
      <c r="F59" s="13" t="s">
        <v>108</v>
      </c>
      <c r="G59" s="14">
        <f t="shared" si="1"/>
        <v>6.166666666666667</v>
      </c>
      <c r="H59" s="33">
        <v>40444</v>
      </c>
      <c r="I59" s="29">
        <v>8.3333333333333339</v>
      </c>
      <c r="J59" s="50" t="s">
        <v>164</v>
      </c>
      <c r="K59" s="14" t="s">
        <v>175</v>
      </c>
      <c r="L59" s="14">
        <v>6.25E-2</v>
      </c>
      <c r="M59" s="14">
        <v>6.25E-2</v>
      </c>
      <c r="N59" s="14">
        <v>6.25E-2</v>
      </c>
    </row>
    <row r="60" spans="1:14" ht="13.8" x14ac:dyDescent="0.3">
      <c r="A60" s="42" t="s">
        <v>33</v>
      </c>
      <c r="B60" s="43" t="s">
        <v>52</v>
      </c>
      <c r="C60" s="13" t="s">
        <v>41</v>
      </c>
      <c r="D60" s="13" t="s">
        <v>54</v>
      </c>
      <c r="E60" s="13" t="s">
        <v>99</v>
      </c>
      <c r="F60" s="13" t="s">
        <v>108</v>
      </c>
      <c r="G60" s="14">
        <f t="shared" si="1"/>
        <v>6.166666666666667</v>
      </c>
      <c r="H60" s="33">
        <v>40444</v>
      </c>
      <c r="I60" s="29">
        <v>8.3333333333333339</v>
      </c>
      <c r="J60" s="50" t="s">
        <v>164</v>
      </c>
      <c r="K60" s="14" t="s">
        <v>176</v>
      </c>
      <c r="L60" s="14">
        <v>6.25E-2</v>
      </c>
      <c r="M60" s="14">
        <v>6.25E-2</v>
      </c>
      <c r="N60" s="14">
        <v>6.25E-2</v>
      </c>
    </row>
    <row r="61" spans="1:14" ht="13.8" x14ac:dyDescent="0.3">
      <c r="A61" s="42" t="s">
        <v>33</v>
      </c>
      <c r="B61" s="43" t="s">
        <v>52</v>
      </c>
      <c r="C61" s="13" t="s">
        <v>41</v>
      </c>
      <c r="D61" s="13" t="s">
        <v>54</v>
      </c>
      <c r="E61" s="13" t="s">
        <v>99</v>
      </c>
      <c r="F61" s="13" t="s">
        <v>108</v>
      </c>
      <c r="G61" s="14">
        <f t="shared" si="1"/>
        <v>6.166666666666667</v>
      </c>
      <c r="H61" s="33">
        <v>40444</v>
      </c>
      <c r="I61" s="29">
        <v>8.3333333333333339</v>
      </c>
      <c r="J61" s="50" t="s">
        <v>164</v>
      </c>
      <c r="K61" s="14" t="s">
        <v>177</v>
      </c>
      <c r="L61" s="14">
        <v>0.125</v>
      </c>
      <c r="M61" s="14">
        <v>6.25E-2</v>
      </c>
      <c r="N61" s="14">
        <v>9.375E-2</v>
      </c>
    </row>
    <row r="62" spans="1:14" ht="13.8" x14ac:dyDescent="0.3">
      <c r="A62" s="42" t="s">
        <v>33</v>
      </c>
      <c r="B62" s="43" t="s">
        <v>52</v>
      </c>
      <c r="C62" s="13" t="s">
        <v>41</v>
      </c>
      <c r="D62" s="13" t="s">
        <v>54</v>
      </c>
      <c r="E62" s="13" t="s">
        <v>99</v>
      </c>
      <c r="F62" s="13" t="s">
        <v>108</v>
      </c>
      <c r="G62" s="14">
        <f>6+2/12</f>
        <v>6.166666666666667</v>
      </c>
      <c r="H62" s="33">
        <v>40444</v>
      </c>
      <c r="I62" s="29">
        <v>8.3333333333333339</v>
      </c>
      <c r="J62" s="50" t="s">
        <v>165</v>
      </c>
      <c r="K62" s="14" t="s">
        <v>172</v>
      </c>
      <c r="L62" s="14">
        <v>0.125</v>
      </c>
      <c r="M62" s="14">
        <v>6.25E-2</v>
      </c>
      <c r="N62" s="14">
        <v>9.375E-2</v>
      </c>
    </row>
    <row r="63" spans="1:14" ht="13.8" x14ac:dyDescent="0.3">
      <c r="A63" s="42" t="s">
        <v>33</v>
      </c>
      <c r="B63" s="43" t="s">
        <v>52</v>
      </c>
      <c r="C63" s="13" t="s">
        <v>41</v>
      </c>
      <c r="D63" s="13" t="s">
        <v>54</v>
      </c>
      <c r="E63" s="13" t="s">
        <v>99</v>
      </c>
      <c r="F63" s="13" t="s">
        <v>108</v>
      </c>
      <c r="G63" s="14">
        <f t="shared" si="1"/>
        <v>6.166666666666667</v>
      </c>
      <c r="H63" s="33">
        <v>40444</v>
      </c>
      <c r="I63" s="29">
        <v>8.3333333333333339</v>
      </c>
      <c r="J63" s="50" t="s">
        <v>165</v>
      </c>
      <c r="K63" s="14" t="s">
        <v>173</v>
      </c>
      <c r="L63" s="14">
        <v>0.1875</v>
      </c>
      <c r="M63" s="14">
        <v>6.25E-2</v>
      </c>
      <c r="N63" s="14">
        <v>0.125</v>
      </c>
    </row>
    <row r="64" spans="1:14" ht="13.8" x14ac:dyDescent="0.3">
      <c r="A64" s="42" t="s">
        <v>33</v>
      </c>
      <c r="B64" s="43" t="s">
        <v>52</v>
      </c>
      <c r="C64" s="13" t="s">
        <v>41</v>
      </c>
      <c r="D64" s="13" t="s">
        <v>54</v>
      </c>
      <c r="E64" s="13" t="s">
        <v>99</v>
      </c>
      <c r="F64" s="13" t="s">
        <v>108</v>
      </c>
      <c r="G64" s="14">
        <f t="shared" si="1"/>
        <v>6.166666666666667</v>
      </c>
      <c r="H64" s="33">
        <v>40444</v>
      </c>
      <c r="I64" s="29">
        <v>8.3333333333333339</v>
      </c>
      <c r="J64" s="50" t="s">
        <v>165</v>
      </c>
      <c r="K64" s="14" t="s">
        <v>174</v>
      </c>
      <c r="L64" s="14">
        <v>0.125</v>
      </c>
      <c r="M64" s="14">
        <v>6.25E-2</v>
      </c>
      <c r="N64" s="14">
        <v>9.375E-2</v>
      </c>
    </row>
    <row r="65" spans="1:14" ht="13.8" x14ac:dyDescent="0.3">
      <c r="A65" s="42" t="s">
        <v>33</v>
      </c>
      <c r="B65" s="43" t="s">
        <v>52</v>
      </c>
      <c r="C65" s="13" t="s">
        <v>41</v>
      </c>
      <c r="D65" s="13" t="s">
        <v>54</v>
      </c>
      <c r="E65" s="13" t="s">
        <v>99</v>
      </c>
      <c r="F65" s="13" t="s">
        <v>108</v>
      </c>
      <c r="G65" s="14">
        <f t="shared" si="1"/>
        <v>6.166666666666667</v>
      </c>
      <c r="H65" s="33">
        <v>40444</v>
      </c>
      <c r="I65" s="29">
        <v>8.3333333333333339</v>
      </c>
      <c r="J65" s="50" t="s">
        <v>165</v>
      </c>
      <c r="K65" s="14" t="s">
        <v>175</v>
      </c>
      <c r="L65" s="14">
        <v>0.125</v>
      </c>
      <c r="M65" s="14">
        <v>6.25E-2</v>
      </c>
      <c r="N65" s="14">
        <v>9.375E-2</v>
      </c>
    </row>
    <row r="66" spans="1:14" ht="13.8" x14ac:dyDescent="0.3">
      <c r="A66" s="42" t="s">
        <v>33</v>
      </c>
      <c r="B66" s="43" t="s">
        <v>52</v>
      </c>
      <c r="C66" s="13" t="s">
        <v>41</v>
      </c>
      <c r="D66" s="13" t="s">
        <v>54</v>
      </c>
      <c r="E66" s="13" t="s">
        <v>99</v>
      </c>
      <c r="F66" s="13" t="s">
        <v>108</v>
      </c>
      <c r="G66" s="14">
        <f>6+2/12</f>
        <v>6.166666666666667</v>
      </c>
      <c r="H66" s="33">
        <v>40444</v>
      </c>
      <c r="I66" s="29">
        <v>8.3333333333333339</v>
      </c>
      <c r="J66" s="50" t="s">
        <v>165</v>
      </c>
      <c r="K66" s="14" t="s">
        <v>176</v>
      </c>
      <c r="L66" s="14">
        <v>0.125</v>
      </c>
      <c r="M66" s="14">
        <v>0.125</v>
      </c>
      <c r="N66" s="14">
        <v>0.125</v>
      </c>
    </row>
    <row r="67" spans="1:14" ht="13.8" x14ac:dyDescent="0.3">
      <c r="A67" s="42" t="s">
        <v>33</v>
      </c>
      <c r="B67" s="43" t="s">
        <v>52</v>
      </c>
      <c r="C67" s="13" t="s">
        <v>41</v>
      </c>
      <c r="D67" s="13" t="s">
        <v>54</v>
      </c>
      <c r="E67" s="13" t="s">
        <v>99</v>
      </c>
      <c r="F67" s="13" t="s">
        <v>108</v>
      </c>
      <c r="G67" s="14">
        <f t="shared" si="1"/>
        <v>6.166666666666667</v>
      </c>
      <c r="H67" s="33">
        <v>40444</v>
      </c>
      <c r="I67" s="29">
        <v>8.3333333333333339</v>
      </c>
      <c r="J67" s="50" t="s">
        <v>165</v>
      </c>
      <c r="K67" s="14" t="s">
        <v>177</v>
      </c>
      <c r="L67" s="14">
        <v>0.125</v>
      </c>
      <c r="M67" s="14">
        <v>0.125</v>
      </c>
      <c r="N67" s="14">
        <v>0.125</v>
      </c>
    </row>
    <row r="68" spans="1:14" ht="13.8" x14ac:dyDescent="0.3">
      <c r="A68" s="42" t="s">
        <v>33</v>
      </c>
      <c r="B68" s="43" t="s">
        <v>52</v>
      </c>
      <c r="C68" s="13" t="s">
        <v>41</v>
      </c>
      <c r="D68" s="13" t="s">
        <v>54</v>
      </c>
      <c r="E68" s="13" t="s">
        <v>99</v>
      </c>
      <c r="F68" s="13" t="s">
        <v>108</v>
      </c>
      <c r="G68" s="14">
        <f t="shared" si="1"/>
        <v>6.166666666666667</v>
      </c>
      <c r="H68" s="33">
        <v>40444</v>
      </c>
      <c r="I68" s="29">
        <v>8.3333333333333339</v>
      </c>
      <c r="J68" s="50" t="s">
        <v>166</v>
      </c>
      <c r="K68" s="14" t="s">
        <v>172</v>
      </c>
      <c r="L68" s="14">
        <v>0.125</v>
      </c>
      <c r="M68" s="14">
        <v>0.125</v>
      </c>
      <c r="N68" s="14">
        <v>0.125</v>
      </c>
    </row>
    <row r="69" spans="1:14" ht="13.8" x14ac:dyDescent="0.3">
      <c r="A69" s="42" t="s">
        <v>33</v>
      </c>
      <c r="B69" s="43" t="s">
        <v>52</v>
      </c>
      <c r="C69" s="13" t="s">
        <v>41</v>
      </c>
      <c r="D69" s="13" t="s">
        <v>54</v>
      </c>
      <c r="E69" s="13" t="s">
        <v>99</v>
      </c>
      <c r="F69" s="13" t="s">
        <v>108</v>
      </c>
      <c r="G69" s="14">
        <f t="shared" si="1"/>
        <v>6.166666666666667</v>
      </c>
      <c r="H69" s="33">
        <v>40444</v>
      </c>
      <c r="I69" s="29">
        <v>8.3333333333333339</v>
      </c>
      <c r="J69" s="50" t="s">
        <v>166</v>
      </c>
      <c r="K69" s="14" t="s">
        <v>173</v>
      </c>
      <c r="L69" s="14">
        <v>0.1875</v>
      </c>
      <c r="M69" s="14">
        <v>6.25E-2</v>
      </c>
      <c r="N69" s="14">
        <v>0.125</v>
      </c>
    </row>
    <row r="70" spans="1:14" ht="13.8" x14ac:dyDescent="0.3">
      <c r="A70" s="42" t="s">
        <v>33</v>
      </c>
      <c r="B70" s="43" t="s">
        <v>52</v>
      </c>
      <c r="C70" s="13" t="s">
        <v>41</v>
      </c>
      <c r="D70" s="13" t="s">
        <v>54</v>
      </c>
      <c r="E70" s="13" t="s">
        <v>99</v>
      </c>
      <c r="F70" s="13" t="s">
        <v>108</v>
      </c>
      <c r="G70" s="14">
        <f>6+2/12</f>
        <v>6.166666666666667</v>
      </c>
      <c r="H70" s="33">
        <v>40444</v>
      </c>
      <c r="I70" s="29">
        <v>8.3333333333333339</v>
      </c>
      <c r="J70" s="50" t="s">
        <v>166</v>
      </c>
      <c r="K70" s="14" t="s">
        <v>174</v>
      </c>
      <c r="L70" s="14">
        <v>0.125</v>
      </c>
      <c r="M70" s="14">
        <v>0.125</v>
      </c>
      <c r="N70" s="14">
        <v>0.125</v>
      </c>
    </row>
    <row r="71" spans="1:14" ht="13.8" x14ac:dyDescent="0.3">
      <c r="A71" s="42" t="s">
        <v>33</v>
      </c>
      <c r="B71" s="43" t="s">
        <v>52</v>
      </c>
      <c r="C71" s="13" t="s">
        <v>41</v>
      </c>
      <c r="D71" s="13" t="s">
        <v>54</v>
      </c>
      <c r="E71" s="13" t="s">
        <v>99</v>
      </c>
      <c r="F71" s="13" t="s">
        <v>108</v>
      </c>
      <c r="G71" s="14">
        <f t="shared" si="1"/>
        <v>6.166666666666667</v>
      </c>
      <c r="H71" s="33">
        <v>40444</v>
      </c>
      <c r="I71" s="29">
        <v>8.3333333333333339</v>
      </c>
      <c r="J71" s="50" t="s">
        <v>166</v>
      </c>
      <c r="K71" s="14" t="s">
        <v>175</v>
      </c>
      <c r="L71" s="14">
        <v>0.125</v>
      </c>
      <c r="M71" s="14">
        <v>0.125</v>
      </c>
      <c r="N71" s="14">
        <v>0.125</v>
      </c>
    </row>
    <row r="72" spans="1:14" ht="13.8" x14ac:dyDescent="0.3">
      <c r="A72" s="42" t="s">
        <v>33</v>
      </c>
      <c r="B72" s="43" t="s">
        <v>52</v>
      </c>
      <c r="C72" s="13" t="s">
        <v>41</v>
      </c>
      <c r="D72" s="13" t="s">
        <v>54</v>
      </c>
      <c r="E72" s="13" t="s">
        <v>99</v>
      </c>
      <c r="F72" s="13" t="s">
        <v>108</v>
      </c>
      <c r="G72" s="14">
        <f t="shared" si="1"/>
        <v>6.166666666666667</v>
      </c>
      <c r="H72" s="33">
        <v>40444</v>
      </c>
      <c r="I72" s="29">
        <v>8.3333333333333339</v>
      </c>
      <c r="J72" s="50" t="s">
        <v>166</v>
      </c>
      <c r="K72" s="14" t="s">
        <v>176</v>
      </c>
      <c r="L72" s="14">
        <v>0.1875</v>
      </c>
      <c r="M72" s="14">
        <v>6.25E-2</v>
      </c>
      <c r="N72" s="14">
        <v>0.125</v>
      </c>
    </row>
    <row r="73" spans="1:14" ht="13.8" x14ac:dyDescent="0.3">
      <c r="A73" s="42" t="s">
        <v>33</v>
      </c>
      <c r="B73" s="43" t="s">
        <v>52</v>
      </c>
      <c r="C73" s="13" t="s">
        <v>41</v>
      </c>
      <c r="D73" s="13" t="s">
        <v>54</v>
      </c>
      <c r="E73" s="13" t="s">
        <v>99</v>
      </c>
      <c r="F73" s="13" t="s">
        <v>108</v>
      </c>
      <c r="G73" s="14">
        <f t="shared" si="1"/>
        <v>6.166666666666667</v>
      </c>
      <c r="H73" s="33">
        <v>40444</v>
      </c>
      <c r="I73" s="29">
        <v>8.3333333333333339</v>
      </c>
      <c r="J73" s="50" t="s">
        <v>166</v>
      </c>
      <c r="K73" s="14" t="s">
        <v>177</v>
      </c>
      <c r="L73" s="14">
        <v>0.125</v>
      </c>
      <c r="M73" s="14">
        <v>6.25E-2</v>
      </c>
      <c r="N73" s="14">
        <v>9.375E-2</v>
      </c>
    </row>
    <row r="74" spans="1:14" ht="13.8" x14ac:dyDescent="0.3">
      <c r="A74" s="42" t="s">
        <v>33</v>
      </c>
      <c r="B74" s="43" t="s">
        <v>52</v>
      </c>
      <c r="C74" s="13" t="s">
        <v>41</v>
      </c>
      <c r="D74" s="13" t="s">
        <v>104</v>
      </c>
      <c r="E74" s="13" t="s">
        <v>99</v>
      </c>
      <c r="F74" s="13" t="s">
        <v>108</v>
      </c>
      <c r="G74" s="14">
        <f>6+2/12</f>
        <v>6.166666666666667</v>
      </c>
      <c r="H74" s="33">
        <v>40444</v>
      </c>
      <c r="I74" s="29">
        <v>8.3333333333333339</v>
      </c>
      <c r="J74" s="50" t="s">
        <v>164</v>
      </c>
      <c r="K74" s="14" t="s">
        <v>172</v>
      </c>
      <c r="L74" s="14">
        <v>0.1875</v>
      </c>
      <c r="M74" s="14">
        <v>6.25E-2</v>
      </c>
      <c r="N74" s="14">
        <v>0.125</v>
      </c>
    </row>
    <row r="75" spans="1:14" ht="13.8" x14ac:dyDescent="0.3">
      <c r="A75" s="42" t="s">
        <v>33</v>
      </c>
      <c r="B75" s="43" t="s">
        <v>52</v>
      </c>
      <c r="C75" s="13" t="s">
        <v>41</v>
      </c>
      <c r="D75" s="13" t="s">
        <v>104</v>
      </c>
      <c r="E75" s="13" t="s">
        <v>99</v>
      </c>
      <c r="F75" s="13" t="s">
        <v>108</v>
      </c>
      <c r="G75" s="14">
        <f t="shared" si="1"/>
        <v>6.166666666666667</v>
      </c>
      <c r="H75" s="33">
        <v>40444</v>
      </c>
      <c r="I75" s="29">
        <v>8.3333333333333339</v>
      </c>
      <c r="J75" s="50" t="s">
        <v>164</v>
      </c>
      <c r="K75" s="14" t="s">
        <v>173</v>
      </c>
      <c r="L75" s="14">
        <v>0.1875</v>
      </c>
      <c r="M75" s="14">
        <v>6.25E-2</v>
      </c>
      <c r="N75" s="14">
        <v>0.125</v>
      </c>
    </row>
    <row r="76" spans="1:14" ht="13.8" x14ac:dyDescent="0.3">
      <c r="A76" s="42" t="s">
        <v>33</v>
      </c>
      <c r="B76" s="43" t="s">
        <v>52</v>
      </c>
      <c r="C76" s="13" t="s">
        <v>41</v>
      </c>
      <c r="D76" s="13" t="s">
        <v>104</v>
      </c>
      <c r="E76" s="13" t="s">
        <v>99</v>
      </c>
      <c r="F76" s="13" t="s">
        <v>108</v>
      </c>
      <c r="G76" s="14">
        <f t="shared" si="1"/>
        <v>6.166666666666667</v>
      </c>
      <c r="H76" s="33">
        <v>40444</v>
      </c>
      <c r="I76" s="29">
        <v>8.3333333333333339</v>
      </c>
      <c r="J76" s="50" t="s">
        <v>164</v>
      </c>
      <c r="K76" s="14" t="s">
        <v>174</v>
      </c>
      <c r="L76" s="14">
        <v>1</v>
      </c>
      <c r="M76" s="14">
        <v>6.25E-2</v>
      </c>
      <c r="N76" s="14">
        <v>0.53125</v>
      </c>
    </row>
    <row r="77" spans="1:14" ht="13.8" x14ac:dyDescent="0.3">
      <c r="A77" s="42" t="s">
        <v>33</v>
      </c>
      <c r="B77" s="43" t="s">
        <v>52</v>
      </c>
      <c r="C77" s="13" t="s">
        <v>41</v>
      </c>
      <c r="D77" s="13" t="s">
        <v>104</v>
      </c>
      <c r="E77" s="13" t="s">
        <v>99</v>
      </c>
      <c r="F77" s="13" t="s">
        <v>108</v>
      </c>
      <c r="G77" s="14">
        <f t="shared" si="1"/>
        <v>6.166666666666667</v>
      </c>
      <c r="H77" s="33">
        <v>40444</v>
      </c>
      <c r="I77" s="29">
        <v>8.3333333333333339</v>
      </c>
      <c r="J77" s="50" t="s">
        <v>164</v>
      </c>
      <c r="K77" s="14" t="s">
        <v>175</v>
      </c>
      <c r="L77" s="14">
        <v>6.25E-2</v>
      </c>
      <c r="M77" s="14">
        <v>6.25E-2</v>
      </c>
      <c r="N77" s="14">
        <v>6.25E-2</v>
      </c>
    </row>
    <row r="78" spans="1:14" ht="13.8" x14ac:dyDescent="0.3">
      <c r="A78" s="42" t="s">
        <v>33</v>
      </c>
      <c r="B78" s="43" t="s">
        <v>52</v>
      </c>
      <c r="C78" s="13" t="s">
        <v>41</v>
      </c>
      <c r="D78" s="13" t="s">
        <v>104</v>
      </c>
      <c r="E78" s="13" t="s">
        <v>99</v>
      </c>
      <c r="F78" s="13" t="s">
        <v>108</v>
      </c>
      <c r="G78" s="14">
        <f>6+2/12</f>
        <v>6.166666666666667</v>
      </c>
      <c r="H78" s="33">
        <v>40444</v>
      </c>
      <c r="I78" s="29">
        <v>8.3333333333333339</v>
      </c>
      <c r="J78" s="50" t="s">
        <v>164</v>
      </c>
      <c r="K78" s="14" t="s">
        <v>176</v>
      </c>
      <c r="L78" s="14">
        <v>0.125</v>
      </c>
      <c r="M78" s="14">
        <v>0.125</v>
      </c>
      <c r="N78" s="14">
        <v>0.125</v>
      </c>
    </row>
    <row r="79" spans="1:14" ht="13.8" x14ac:dyDescent="0.3">
      <c r="A79" s="42" t="s">
        <v>33</v>
      </c>
      <c r="B79" s="43" t="s">
        <v>52</v>
      </c>
      <c r="C79" s="13" t="s">
        <v>41</v>
      </c>
      <c r="D79" s="13" t="s">
        <v>104</v>
      </c>
      <c r="E79" s="13" t="s">
        <v>99</v>
      </c>
      <c r="F79" s="13" t="s">
        <v>108</v>
      </c>
      <c r="G79" s="14">
        <f t="shared" si="1"/>
        <v>6.166666666666667</v>
      </c>
      <c r="H79" s="33">
        <v>40444</v>
      </c>
      <c r="I79" s="29">
        <v>8.3333333333333339</v>
      </c>
      <c r="J79" s="50" t="s">
        <v>164</v>
      </c>
      <c r="K79" s="14" t="s">
        <v>177</v>
      </c>
      <c r="L79" s="14">
        <v>0.125</v>
      </c>
      <c r="M79" s="14">
        <v>0.125</v>
      </c>
      <c r="N79" s="14">
        <v>0.125</v>
      </c>
    </row>
    <row r="80" spans="1:14" ht="13.8" x14ac:dyDescent="0.3">
      <c r="A80" s="42" t="s">
        <v>33</v>
      </c>
      <c r="B80" s="43" t="s">
        <v>52</v>
      </c>
      <c r="C80" s="13" t="s">
        <v>41</v>
      </c>
      <c r="D80" s="13" t="s">
        <v>104</v>
      </c>
      <c r="E80" s="13" t="s">
        <v>99</v>
      </c>
      <c r="F80" s="13" t="s">
        <v>108</v>
      </c>
      <c r="G80" s="14">
        <f t="shared" si="1"/>
        <v>6.166666666666667</v>
      </c>
      <c r="H80" s="33">
        <v>40444</v>
      </c>
      <c r="I80" s="29">
        <v>8.3333333333333339</v>
      </c>
      <c r="J80" s="50" t="s">
        <v>165</v>
      </c>
      <c r="K80" s="14" t="s">
        <v>172</v>
      </c>
      <c r="L80" s="14">
        <v>0.1875</v>
      </c>
      <c r="M80" s="14">
        <v>6.25E-2</v>
      </c>
      <c r="N80" s="14">
        <v>0.125</v>
      </c>
    </row>
    <row r="81" spans="1:14" ht="13.8" x14ac:dyDescent="0.3">
      <c r="A81" s="42" t="s">
        <v>33</v>
      </c>
      <c r="B81" s="43" t="s">
        <v>52</v>
      </c>
      <c r="C81" s="13" t="s">
        <v>41</v>
      </c>
      <c r="D81" s="13" t="s">
        <v>104</v>
      </c>
      <c r="E81" s="13" t="s">
        <v>99</v>
      </c>
      <c r="F81" s="13" t="s">
        <v>108</v>
      </c>
      <c r="G81" s="14">
        <f t="shared" si="1"/>
        <v>6.166666666666667</v>
      </c>
      <c r="H81" s="33">
        <v>40444</v>
      </c>
      <c r="I81" s="29">
        <v>8.3333333333333339</v>
      </c>
      <c r="J81" s="50" t="s">
        <v>165</v>
      </c>
      <c r="K81" s="14" t="s">
        <v>173</v>
      </c>
      <c r="L81" s="14">
        <v>0.1875</v>
      </c>
      <c r="M81" s="14">
        <v>0</v>
      </c>
      <c r="N81" s="14">
        <v>9.375E-2</v>
      </c>
    </row>
    <row r="82" spans="1:14" ht="13.8" x14ac:dyDescent="0.3">
      <c r="A82" s="42" t="s">
        <v>33</v>
      </c>
      <c r="B82" s="43" t="s">
        <v>52</v>
      </c>
      <c r="C82" s="13" t="s">
        <v>41</v>
      </c>
      <c r="D82" s="13" t="s">
        <v>104</v>
      </c>
      <c r="E82" s="13" t="s">
        <v>99</v>
      </c>
      <c r="F82" s="13" t="s">
        <v>108</v>
      </c>
      <c r="G82" s="14">
        <f>6+2/12</f>
        <v>6.166666666666667</v>
      </c>
      <c r="H82" s="33">
        <v>40444</v>
      </c>
      <c r="I82" s="29">
        <v>8.3333333333333339</v>
      </c>
      <c r="J82" s="50" t="s">
        <v>165</v>
      </c>
      <c r="K82" s="14" t="s">
        <v>174</v>
      </c>
      <c r="L82" s="14">
        <v>0.125</v>
      </c>
      <c r="M82" s="14">
        <v>0</v>
      </c>
      <c r="N82" s="14">
        <v>6.25E-2</v>
      </c>
    </row>
    <row r="83" spans="1:14" ht="13.8" x14ac:dyDescent="0.3">
      <c r="A83" s="42" t="s">
        <v>33</v>
      </c>
      <c r="B83" s="43" t="s">
        <v>52</v>
      </c>
      <c r="C83" s="13" t="s">
        <v>41</v>
      </c>
      <c r="D83" s="13" t="s">
        <v>104</v>
      </c>
      <c r="E83" s="13" t="s">
        <v>99</v>
      </c>
      <c r="F83" s="13" t="s">
        <v>108</v>
      </c>
      <c r="G83" s="14">
        <f t="shared" si="1"/>
        <v>6.166666666666667</v>
      </c>
      <c r="H83" s="33">
        <v>40444</v>
      </c>
      <c r="I83" s="29">
        <v>8.3333333333333339</v>
      </c>
      <c r="J83" s="50" t="s">
        <v>165</v>
      </c>
      <c r="K83" s="14" t="s">
        <v>175</v>
      </c>
      <c r="L83" s="14">
        <v>0.125</v>
      </c>
      <c r="M83" s="14">
        <v>0</v>
      </c>
      <c r="N83" s="14">
        <v>6.25E-2</v>
      </c>
    </row>
    <row r="84" spans="1:14" ht="13.8" x14ac:dyDescent="0.3">
      <c r="A84" s="42" t="s">
        <v>33</v>
      </c>
      <c r="B84" s="43" t="s">
        <v>52</v>
      </c>
      <c r="C84" s="13" t="s">
        <v>41</v>
      </c>
      <c r="D84" s="13" t="s">
        <v>104</v>
      </c>
      <c r="E84" s="13" t="s">
        <v>99</v>
      </c>
      <c r="F84" s="13" t="s">
        <v>108</v>
      </c>
      <c r="G84" s="14">
        <f t="shared" si="1"/>
        <v>6.166666666666667</v>
      </c>
      <c r="H84" s="33">
        <v>40444</v>
      </c>
      <c r="I84" s="29">
        <v>8.3333333333333339</v>
      </c>
      <c r="J84" s="50" t="s">
        <v>165</v>
      </c>
      <c r="K84" s="14" t="s">
        <v>176</v>
      </c>
      <c r="L84" s="14">
        <v>0.125</v>
      </c>
      <c r="M84" s="14">
        <v>0</v>
      </c>
      <c r="N84" s="14">
        <v>6.25E-2</v>
      </c>
    </row>
    <row r="85" spans="1:14" ht="13.8" x14ac:dyDescent="0.3">
      <c r="A85" s="42" t="s">
        <v>33</v>
      </c>
      <c r="B85" s="43" t="s">
        <v>52</v>
      </c>
      <c r="C85" s="13" t="s">
        <v>41</v>
      </c>
      <c r="D85" s="13" t="s">
        <v>104</v>
      </c>
      <c r="E85" s="13" t="s">
        <v>99</v>
      </c>
      <c r="F85" s="13" t="s">
        <v>108</v>
      </c>
      <c r="G85" s="14">
        <f t="shared" si="1"/>
        <v>6.166666666666667</v>
      </c>
      <c r="H85" s="33">
        <v>40444</v>
      </c>
      <c r="I85" s="29">
        <v>8.3333333333333339</v>
      </c>
      <c r="J85" s="50" t="s">
        <v>165</v>
      </c>
      <c r="K85" s="14" t="s">
        <v>177</v>
      </c>
      <c r="L85" s="14">
        <v>0.1875</v>
      </c>
      <c r="M85" s="14">
        <v>6.25E-2</v>
      </c>
      <c r="N85" s="14">
        <v>0.125</v>
      </c>
    </row>
    <row r="86" spans="1:14" ht="13.8" x14ac:dyDescent="0.3">
      <c r="A86" s="42" t="s">
        <v>33</v>
      </c>
      <c r="B86" s="43" t="s">
        <v>52</v>
      </c>
      <c r="C86" s="13" t="s">
        <v>41</v>
      </c>
      <c r="D86" s="13" t="s">
        <v>104</v>
      </c>
      <c r="E86" s="13" t="s">
        <v>99</v>
      </c>
      <c r="F86" s="13" t="s">
        <v>108</v>
      </c>
      <c r="G86" s="14">
        <f>6+2/12</f>
        <v>6.166666666666667</v>
      </c>
      <c r="H86" s="33">
        <v>40444</v>
      </c>
      <c r="I86" s="29">
        <v>8.3333333333333339</v>
      </c>
      <c r="J86" s="50" t="s">
        <v>166</v>
      </c>
      <c r="K86" s="14" t="s">
        <v>172</v>
      </c>
      <c r="L86" s="14">
        <v>0.125</v>
      </c>
      <c r="M86" s="14">
        <v>6.25E-2</v>
      </c>
      <c r="N86" s="14">
        <v>9.375E-2</v>
      </c>
    </row>
    <row r="87" spans="1:14" ht="13.8" x14ac:dyDescent="0.3">
      <c r="A87" s="42" t="s">
        <v>33</v>
      </c>
      <c r="B87" s="43" t="s">
        <v>52</v>
      </c>
      <c r="C87" s="13" t="s">
        <v>41</v>
      </c>
      <c r="D87" s="13" t="s">
        <v>104</v>
      </c>
      <c r="E87" s="13" t="s">
        <v>99</v>
      </c>
      <c r="F87" s="13" t="s">
        <v>108</v>
      </c>
      <c r="G87" s="14">
        <f t="shared" si="1"/>
        <v>6.166666666666667</v>
      </c>
      <c r="H87" s="33">
        <v>40444</v>
      </c>
      <c r="I87" s="29">
        <v>8.3333333333333339</v>
      </c>
      <c r="J87" s="50" t="s">
        <v>166</v>
      </c>
      <c r="K87" s="14" t="s">
        <v>173</v>
      </c>
      <c r="L87" s="14">
        <v>0.125</v>
      </c>
      <c r="M87" s="14">
        <v>6.25E-2</v>
      </c>
      <c r="N87" s="14">
        <v>9.375E-2</v>
      </c>
    </row>
    <row r="88" spans="1:14" ht="13.8" x14ac:dyDescent="0.3">
      <c r="A88" s="42" t="s">
        <v>33</v>
      </c>
      <c r="B88" s="43" t="s">
        <v>52</v>
      </c>
      <c r="C88" s="13" t="s">
        <v>41</v>
      </c>
      <c r="D88" s="13" t="s">
        <v>104</v>
      </c>
      <c r="E88" s="13" t="s">
        <v>99</v>
      </c>
      <c r="F88" s="13" t="s">
        <v>108</v>
      </c>
      <c r="G88" s="14">
        <f t="shared" si="1"/>
        <v>6.166666666666667</v>
      </c>
      <c r="H88" s="33">
        <v>40444</v>
      </c>
      <c r="I88" s="29">
        <v>8.3333333333333339</v>
      </c>
      <c r="J88" s="50" t="s">
        <v>166</v>
      </c>
      <c r="K88" s="14" t="s">
        <v>174</v>
      </c>
      <c r="L88" s="14">
        <v>0.125</v>
      </c>
      <c r="M88" s="14"/>
      <c r="N88" s="14">
        <v>0.125</v>
      </c>
    </row>
    <row r="89" spans="1:14" ht="13.8" x14ac:dyDescent="0.3">
      <c r="A89" s="42" t="s">
        <v>33</v>
      </c>
      <c r="B89" s="43" t="s">
        <v>52</v>
      </c>
      <c r="C89" s="13" t="s">
        <v>41</v>
      </c>
      <c r="D89" s="13" t="s">
        <v>104</v>
      </c>
      <c r="E89" s="13" t="s">
        <v>99</v>
      </c>
      <c r="F89" s="13" t="s">
        <v>108</v>
      </c>
      <c r="G89" s="14">
        <f t="shared" si="1"/>
        <v>6.166666666666667</v>
      </c>
      <c r="H89" s="33">
        <v>40444</v>
      </c>
      <c r="I89" s="29">
        <v>8.3333333333333339</v>
      </c>
      <c r="J89" s="50" t="s">
        <v>166</v>
      </c>
      <c r="K89" s="14" t="s">
        <v>175</v>
      </c>
      <c r="L89" s="14">
        <v>0.125</v>
      </c>
      <c r="M89" s="14"/>
      <c r="N89" s="14">
        <v>0.125</v>
      </c>
    </row>
    <row r="90" spans="1:14" ht="13.8" x14ac:dyDescent="0.3">
      <c r="A90" s="42" t="s">
        <v>33</v>
      </c>
      <c r="B90" s="43" t="s">
        <v>52</v>
      </c>
      <c r="C90" s="13" t="s">
        <v>41</v>
      </c>
      <c r="D90" s="13" t="s">
        <v>104</v>
      </c>
      <c r="E90" s="13" t="s">
        <v>99</v>
      </c>
      <c r="F90" s="13" t="s">
        <v>108</v>
      </c>
      <c r="G90" s="14">
        <f>6+2/12</f>
        <v>6.166666666666667</v>
      </c>
      <c r="H90" s="33">
        <v>40444</v>
      </c>
      <c r="I90" s="29">
        <v>8.3333333333333339</v>
      </c>
      <c r="J90" s="50" t="s">
        <v>166</v>
      </c>
      <c r="K90" s="14" t="s">
        <v>176</v>
      </c>
      <c r="L90" s="14">
        <v>0.1875</v>
      </c>
      <c r="M90" s="14">
        <v>6.25E-2</v>
      </c>
      <c r="N90" s="14">
        <v>0.125</v>
      </c>
    </row>
    <row r="91" spans="1:14" ht="13.8" x14ac:dyDescent="0.3">
      <c r="A91" s="42" t="s">
        <v>33</v>
      </c>
      <c r="B91" s="43" t="s">
        <v>52</v>
      </c>
      <c r="C91" s="13" t="s">
        <v>41</v>
      </c>
      <c r="D91" s="13" t="s">
        <v>104</v>
      </c>
      <c r="E91" s="13" t="s">
        <v>99</v>
      </c>
      <c r="F91" s="13" t="s">
        <v>108</v>
      </c>
      <c r="G91" s="14">
        <f t="shared" si="1"/>
        <v>6.166666666666667</v>
      </c>
      <c r="H91" s="33">
        <v>40444</v>
      </c>
      <c r="I91" s="29">
        <v>8.3333333333333339</v>
      </c>
      <c r="J91" s="50" t="s">
        <v>166</v>
      </c>
      <c r="K91" s="14" t="s">
        <v>177</v>
      </c>
      <c r="L91" s="14">
        <v>0.1875</v>
      </c>
      <c r="M91" s="14">
        <v>6.25E-2</v>
      </c>
      <c r="N91" s="14">
        <v>0.125</v>
      </c>
    </row>
    <row r="92" spans="1:14" ht="13.8" x14ac:dyDescent="0.3">
      <c r="A92" s="42" t="s">
        <v>33</v>
      </c>
      <c r="B92" s="43" t="s">
        <v>52</v>
      </c>
      <c r="C92" s="13" t="s">
        <v>41</v>
      </c>
      <c r="D92" s="13" t="s">
        <v>105</v>
      </c>
      <c r="E92" s="13" t="s">
        <v>99</v>
      </c>
      <c r="F92" s="13" t="s">
        <v>108</v>
      </c>
      <c r="G92" s="14">
        <f t="shared" si="1"/>
        <v>6.166666666666667</v>
      </c>
      <c r="H92" s="33">
        <v>40444</v>
      </c>
      <c r="I92" s="29">
        <v>8.3333333333333339</v>
      </c>
      <c r="J92" s="50" t="s">
        <v>164</v>
      </c>
      <c r="K92" s="14" t="s">
        <v>172</v>
      </c>
      <c r="L92" s="14">
        <v>0.125</v>
      </c>
      <c r="M92" s="14">
        <v>6.25E-2</v>
      </c>
      <c r="N92" s="14">
        <v>9.375E-2</v>
      </c>
    </row>
    <row r="93" spans="1:14" ht="13.8" x14ac:dyDescent="0.3">
      <c r="A93" s="42" t="s">
        <v>33</v>
      </c>
      <c r="B93" s="43" t="s">
        <v>52</v>
      </c>
      <c r="C93" s="13" t="s">
        <v>41</v>
      </c>
      <c r="D93" s="13" t="s">
        <v>105</v>
      </c>
      <c r="E93" s="13" t="s">
        <v>99</v>
      </c>
      <c r="F93" s="13" t="s">
        <v>108</v>
      </c>
      <c r="G93" s="14">
        <f t="shared" si="1"/>
        <v>6.166666666666667</v>
      </c>
      <c r="H93" s="33">
        <v>40444</v>
      </c>
      <c r="I93" s="29">
        <v>8.3333333333333339</v>
      </c>
      <c r="J93" s="50" t="s">
        <v>164</v>
      </c>
      <c r="K93" s="14" t="s">
        <v>173</v>
      </c>
      <c r="L93" s="14">
        <v>0.1875</v>
      </c>
      <c r="M93" s="14">
        <v>0.1875</v>
      </c>
      <c r="N93" s="14">
        <v>0.1875</v>
      </c>
    </row>
    <row r="94" spans="1:14" ht="13.8" x14ac:dyDescent="0.3">
      <c r="A94" s="42" t="s">
        <v>33</v>
      </c>
      <c r="B94" s="43" t="s">
        <v>52</v>
      </c>
      <c r="C94" s="13" t="s">
        <v>41</v>
      </c>
      <c r="D94" s="13" t="s">
        <v>105</v>
      </c>
      <c r="E94" s="13" t="s">
        <v>99</v>
      </c>
      <c r="F94" s="13" t="s">
        <v>108</v>
      </c>
      <c r="G94" s="14">
        <f>6+2/12</f>
        <v>6.166666666666667</v>
      </c>
      <c r="H94" s="33">
        <v>40444</v>
      </c>
      <c r="I94" s="29">
        <v>8.3333333333333339</v>
      </c>
      <c r="J94" s="50" t="s">
        <v>164</v>
      </c>
      <c r="K94" s="14" t="s">
        <v>174</v>
      </c>
      <c r="L94" s="14">
        <v>0.25</v>
      </c>
      <c r="M94" s="14">
        <v>0.125</v>
      </c>
      <c r="N94" s="14">
        <v>0.1875</v>
      </c>
    </row>
    <row r="95" spans="1:14" ht="13.8" x14ac:dyDescent="0.3">
      <c r="A95" s="42" t="s">
        <v>33</v>
      </c>
      <c r="B95" s="43" t="s">
        <v>52</v>
      </c>
      <c r="C95" s="13" t="s">
        <v>41</v>
      </c>
      <c r="D95" s="13" t="s">
        <v>105</v>
      </c>
      <c r="E95" s="13" t="s">
        <v>99</v>
      </c>
      <c r="F95" s="13" t="s">
        <v>108</v>
      </c>
      <c r="G95" s="14">
        <f t="shared" si="1"/>
        <v>6.166666666666667</v>
      </c>
      <c r="H95" s="33">
        <v>40444</v>
      </c>
      <c r="I95" s="29">
        <v>8.3333333333333339</v>
      </c>
      <c r="J95" s="50" t="s">
        <v>164</v>
      </c>
      <c r="K95" s="14" t="s">
        <v>175</v>
      </c>
      <c r="L95" s="14">
        <v>0.25</v>
      </c>
      <c r="M95" s="14">
        <v>0.125</v>
      </c>
      <c r="N95" s="14">
        <v>0.1875</v>
      </c>
    </row>
    <row r="96" spans="1:14" ht="13.8" x14ac:dyDescent="0.3">
      <c r="A96" s="42" t="s">
        <v>33</v>
      </c>
      <c r="B96" s="43" t="s">
        <v>52</v>
      </c>
      <c r="C96" s="13" t="s">
        <v>41</v>
      </c>
      <c r="D96" s="13" t="s">
        <v>105</v>
      </c>
      <c r="E96" s="13" t="s">
        <v>99</v>
      </c>
      <c r="F96" s="13" t="s">
        <v>108</v>
      </c>
      <c r="G96" s="14">
        <f t="shared" si="1"/>
        <v>6.166666666666667</v>
      </c>
      <c r="H96" s="33">
        <v>40444</v>
      </c>
      <c r="I96" s="29">
        <v>8.3333333333333339</v>
      </c>
      <c r="J96" s="50" t="s">
        <v>164</v>
      </c>
      <c r="K96" s="14" t="s">
        <v>176</v>
      </c>
      <c r="L96" s="14">
        <v>0.1875</v>
      </c>
      <c r="M96" s="14">
        <v>0.125</v>
      </c>
      <c r="N96" s="14">
        <v>0.15625</v>
      </c>
    </row>
    <row r="97" spans="1:14" ht="13.8" x14ac:dyDescent="0.3">
      <c r="A97" s="42" t="s">
        <v>33</v>
      </c>
      <c r="B97" s="43" t="s">
        <v>52</v>
      </c>
      <c r="C97" s="13" t="s">
        <v>41</v>
      </c>
      <c r="D97" s="13" t="s">
        <v>105</v>
      </c>
      <c r="E97" s="13" t="s">
        <v>99</v>
      </c>
      <c r="F97" s="13" t="s">
        <v>108</v>
      </c>
      <c r="G97" s="14">
        <f t="shared" si="1"/>
        <v>6.166666666666667</v>
      </c>
      <c r="H97" s="33">
        <v>40444</v>
      </c>
      <c r="I97" s="29">
        <v>8.3333333333333339</v>
      </c>
      <c r="J97" s="50" t="s">
        <v>164</v>
      </c>
      <c r="K97" s="14" t="s">
        <v>177</v>
      </c>
      <c r="L97" s="14">
        <v>0.1875</v>
      </c>
      <c r="M97" s="14">
        <v>0.125</v>
      </c>
      <c r="N97" s="14">
        <v>0.15625</v>
      </c>
    </row>
    <row r="98" spans="1:14" ht="13.8" x14ac:dyDescent="0.3">
      <c r="A98" s="42" t="s">
        <v>33</v>
      </c>
      <c r="B98" s="43" t="s">
        <v>52</v>
      </c>
      <c r="C98" s="13" t="s">
        <v>41</v>
      </c>
      <c r="D98" s="13" t="s">
        <v>105</v>
      </c>
      <c r="E98" s="13" t="s">
        <v>99</v>
      </c>
      <c r="F98" s="13" t="s">
        <v>108</v>
      </c>
      <c r="G98" s="14">
        <f>6+2/12</f>
        <v>6.166666666666667</v>
      </c>
      <c r="H98" s="33">
        <v>40444</v>
      </c>
      <c r="I98" s="29">
        <v>8.3333333333333339</v>
      </c>
      <c r="J98" s="50" t="s">
        <v>165</v>
      </c>
      <c r="K98" s="14" t="s">
        <v>172</v>
      </c>
      <c r="L98" s="14">
        <v>0.1875</v>
      </c>
      <c r="M98" s="14">
        <v>0.125</v>
      </c>
      <c r="N98" s="14">
        <v>0.15625</v>
      </c>
    </row>
    <row r="99" spans="1:14" ht="13.8" x14ac:dyDescent="0.3">
      <c r="A99" s="42" t="s">
        <v>33</v>
      </c>
      <c r="B99" s="43" t="s">
        <v>52</v>
      </c>
      <c r="C99" s="13" t="s">
        <v>41</v>
      </c>
      <c r="D99" s="13" t="s">
        <v>105</v>
      </c>
      <c r="E99" s="13" t="s">
        <v>99</v>
      </c>
      <c r="F99" s="13" t="s">
        <v>108</v>
      </c>
      <c r="G99" s="14">
        <f t="shared" si="1"/>
        <v>6.166666666666667</v>
      </c>
      <c r="H99" s="33">
        <v>40444</v>
      </c>
      <c r="I99" s="29">
        <v>8.3333333333333339</v>
      </c>
      <c r="J99" s="50" t="s">
        <v>165</v>
      </c>
      <c r="K99" s="14" t="s">
        <v>173</v>
      </c>
      <c r="L99" s="14">
        <v>0.25</v>
      </c>
      <c r="M99" s="14">
        <v>0.125</v>
      </c>
      <c r="N99" s="14">
        <v>0.1875</v>
      </c>
    </row>
    <row r="100" spans="1:14" ht="13.8" x14ac:dyDescent="0.3">
      <c r="A100" s="42" t="s">
        <v>33</v>
      </c>
      <c r="B100" s="43" t="s">
        <v>52</v>
      </c>
      <c r="C100" s="13" t="s">
        <v>41</v>
      </c>
      <c r="D100" s="13" t="s">
        <v>105</v>
      </c>
      <c r="E100" s="13" t="s">
        <v>99</v>
      </c>
      <c r="F100" s="13" t="s">
        <v>108</v>
      </c>
      <c r="G100" s="14">
        <f t="shared" si="1"/>
        <v>6.166666666666667</v>
      </c>
      <c r="H100" s="33">
        <v>40444</v>
      </c>
      <c r="I100" s="29">
        <v>8.3333333333333339</v>
      </c>
      <c r="J100" s="50" t="s">
        <v>165</v>
      </c>
      <c r="K100" s="14" t="s">
        <v>174</v>
      </c>
      <c r="L100" s="14">
        <v>0.125</v>
      </c>
      <c r="M100" s="14">
        <v>0.125</v>
      </c>
      <c r="N100" s="14">
        <v>0.125</v>
      </c>
    </row>
    <row r="101" spans="1:14" ht="13.8" x14ac:dyDescent="0.3">
      <c r="A101" s="42" t="s">
        <v>33</v>
      </c>
      <c r="B101" s="43" t="s">
        <v>52</v>
      </c>
      <c r="C101" s="13" t="s">
        <v>41</v>
      </c>
      <c r="D101" s="13" t="s">
        <v>105</v>
      </c>
      <c r="E101" s="13" t="s">
        <v>99</v>
      </c>
      <c r="F101" s="13" t="s">
        <v>108</v>
      </c>
      <c r="G101" s="14">
        <f t="shared" si="1"/>
        <v>6.166666666666667</v>
      </c>
      <c r="H101" s="33">
        <v>40444</v>
      </c>
      <c r="I101" s="29">
        <v>8.3333333333333339</v>
      </c>
      <c r="J101" s="50" t="s">
        <v>165</v>
      </c>
      <c r="K101" s="14" t="s">
        <v>175</v>
      </c>
      <c r="L101" s="14">
        <v>0.125</v>
      </c>
      <c r="M101" s="14">
        <v>0.125</v>
      </c>
      <c r="N101" s="14">
        <v>0.125</v>
      </c>
    </row>
    <row r="102" spans="1:14" ht="13.8" x14ac:dyDescent="0.3">
      <c r="A102" s="42" t="s">
        <v>33</v>
      </c>
      <c r="B102" s="43" t="s">
        <v>52</v>
      </c>
      <c r="C102" s="13" t="s">
        <v>41</v>
      </c>
      <c r="D102" s="13" t="s">
        <v>105</v>
      </c>
      <c r="E102" s="13" t="s">
        <v>99</v>
      </c>
      <c r="F102" s="13" t="s">
        <v>108</v>
      </c>
      <c r="G102" s="14">
        <f>6+2/12</f>
        <v>6.166666666666667</v>
      </c>
      <c r="H102" s="33">
        <v>40444</v>
      </c>
      <c r="I102" s="29">
        <v>8.3333333333333339</v>
      </c>
      <c r="J102" s="50" t="s">
        <v>165</v>
      </c>
      <c r="K102" s="14" t="s">
        <v>176</v>
      </c>
      <c r="L102" s="14">
        <v>0.1875</v>
      </c>
      <c r="M102" s="14">
        <v>0.125</v>
      </c>
      <c r="N102" s="14">
        <v>0.15625</v>
      </c>
    </row>
    <row r="103" spans="1:14" ht="13.8" x14ac:dyDescent="0.3">
      <c r="A103" s="42" t="s">
        <v>33</v>
      </c>
      <c r="B103" s="43" t="s">
        <v>52</v>
      </c>
      <c r="C103" s="13" t="s">
        <v>41</v>
      </c>
      <c r="D103" s="13" t="s">
        <v>105</v>
      </c>
      <c r="E103" s="13" t="s">
        <v>99</v>
      </c>
      <c r="F103" s="13" t="s">
        <v>108</v>
      </c>
      <c r="G103" s="14">
        <f t="shared" si="1"/>
        <v>6.166666666666667</v>
      </c>
      <c r="H103" s="33">
        <v>40444</v>
      </c>
      <c r="I103" s="29">
        <v>8.3333333333333339</v>
      </c>
      <c r="J103" s="50" t="s">
        <v>165</v>
      </c>
      <c r="K103" s="14" t="s">
        <v>177</v>
      </c>
      <c r="L103" s="14">
        <v>0.1875</v>
      </c>
      <c r="M103" s="14">
        <v>0.1875</v>
      </c>
      <c r="N103" s="14">
        <v>0.1875</v>
      </c>
    </row>
    <row r="104" spans="1:14" ht="13.8" x14ac:dyDescent="0.3">
      <c r="A104" s="42" t="s">
        <v>33</v>
      </c>
      <c r="B104" s="43" t="s">
        <v>52</v>
      </c>
      <c r="C104" s="13" t="s">
        <v>41</v>
      </c>
      <c r="D104" s="13" t="s">
        <v>105</v>
      </c>
      <c r="E104" s="13" t="s">
        <v>99</v>
      </c>
      <c r="F104" s="13" t="s">
        <v>108</v>
      </c>
      <c r="G104" s="14">
        <f t="shared" ref="G104:G109" si="2">6+2/12</f>
        <v>6.166666666666667</v>
      </c>
      <c r="H104" s="33">
        <v>40444</v>
      </c>
      <c r="I104" s="29">
        <v>8.3333333333333339</v>
      </c>
      <c r="J104" s="50" t="s">
        <v>166</v>
      </c>
      <c r="K104" s="14" t="s">
        <v>172</v>
      </c>
      <c r="L104" s="14">
        <v>0.1875</v>
      </c>
      <c r="M104" s="14">
        <v>0.1875</v>
      </c>
      <c r="N104" s="14">
        <v>0.1875</v>
      </c>
    </row>
    <row r="105" spans="1:14" ht="13.8" x14ac:dyDescent="0.3">
      <c r="A105" s="42" t="s">
        <v>33</v>
      </c>
      <c r="B105" s="43" t="s">
        <v>52</v>
      </c>
      <c r="C105" s="13" t="s">
        <v>41</v>
      </c>
      <c r="D105" s="13" t="s">
        <v>105</v>
      </c>
      <c r="E105" s="13" t="s">
        <v>99</v>
      </c>
      <c r="F105" s="13" t="s">
        <v>108</v>
      </c>
      <c r="G105" s="14">
        <f t="shared" si="2"/>
        <v>6.166666666666667</v>
      </c>
      <c r="H105" s="33">
        <v>40444</v>
      </c>
      <c r="I105" s="29">
        <v>8.3333333333333339</v>
      </c>
      <c r="J105" s="50" t="s">
        <v>166</v>
      </c>
      <c r="K105" s="14" t="s">
        <v>173</v>
      </c>
      <c r="L105" s="14">
        <v>0.1875</v>
      </c>
      <c r="M105" s="14">
        <v>0.1875</v>
      </c>
      <c r="N105" s="14">
        <v>0.1875</v>
      </c>
    </row>
    <row r="106" spans="1:14" ht="13.8" x14ac:dyDescent="0.3">
      <c r="A106" s="42" t="s">
        <v>33</v>
      </c>
      <c r="B106" s="43" t="s">
        <v>52</v>
      </c>
      <c r="C106" s="13" t="s">
        <v>41</v>
      </c>
      <c r="D106" s="13" t="s">
        <v>105</v>
      </c>
      <c r="E106" s="13" t="s">
        <v>99</v>
      </c>
      <c r="F106" s="13" t="s">
        <v>108</v>
      </c>
      <c r="G106" s="14">
        <f>6+2/12</f>
        <v>6.166666666666667</v>
      </c>
      <c r="H106" s="33">
        <v>40444</v>
      </c>
      <c r="I106" s="29">
        <v>8.3333333333333339</v>
      </c>
      <c r="J106" s="50" t="s">
        <v>166</v>
      </c>
      <c r="K106" s="14" t="s">
        <v>174</v>
      </c>
      <c r="L106" s="14">
        <v>0.125</v>
      </c>
      <c r="M106" s="14">
        <v>0.125</v>
      </c>
      <c r="N106" s="14">
        <v>0.125</v>
      </c>
    </row>
    <row r="107" spans="1:14" ht="13.8" x14ac:dyDescent="0.3">
      <c r="A107" s="42" t="s">
        <v>33</v>
      </c>
      <c r="B107" s="43" t="s">
        <v>52</v>
      </c>
      <c r="C107" s="13" t="s">
        <v>41</v>
      </c>
      <c r="D107" s="13" t="s">
        <v>105</v>
      </c>
      <c r="E107" s="13" t="s">
        <v>99</v>
      </c>
      <c r="F107" s="13" t="s">
        <v>108</v>
      </c>
      <c r="G107" s="14">
        <f t="shared" si="2"/>
        <v>6.166666666666667</v>
      </c>
      <c r="H107" s="33">
        <v>40444</v>
      </c>
      <c r="I107" s="29">
        <v>8.3333333333333339</v>
      </c>
      <c r="J107" s="50" t="s">
        <v>166</v>
      </c>
      <c r="K107" s="14" t="s">
        <v>175</v>
      </c>
      <c r="L107" s="14">
        <v>0.125</v>
      </c>
      <c r="M107" s="14">
        <v>0.125</v>
      </c>
      <c r="N107" s="14">
        <v>0.125</v>
      </c>
    </row>
    <row r="108" spans="1:14" ht="13.8" x14ac:dyDescent="0.3">
      <c r="A108" s="42" t="s">
        <v>33</v>
      </c>
      <c r="B108" s="43" t="s">
        <v>52</v>
      </c>
      <c r="C108" s="13" t="s">
        <v>41</v>
      </c>
      <c r="D108" s="13" t="s">
        <v>105</v>
      </c>
      <c r="E108" s="13" t="s">
        <v>99</v>
      </c>
      <c r="F108" s="13" t="s">
        <v>108</v>
      </c>
      <c r="G108" s="14">
        <f t="shared" si="2"/>
        <v>6.166666666666667</v>
      </c>
      <c r="H108" s="33">
        <v>40444</v>
      </c>
      <c r="I108" s="29">
        <v>8.3333333333333339</v>
      </c>
      <c r="J108" s="50" t="s">
        <v>166</v>
      </c>
      <c r="K108" s="14" t="s">
        <v>176</v>
      </c>
      <c r="L108" s="14">
        <v>0.125</v>
      </c>
      <c r="M108" s="14">
        <v>0.1875</v>
      </c>
      <c r="N108" s="14">
        <v>0.15625</v>
      </c>
    </row>
    <row r="109" spans="1:14" ht="13.8" x14ac:dyDescent="0.3">
      <c r="A109" s="42" t="s">
        <v>33</v>
      </c>
      <c r="B109" s="43" t="s">
        <v>52</v>
      </c>
      <c r="C109" s="13" t="s">
        <v>41</v>
      </c>
      <c r="D109" s="13" t="s">
        <v>105</v>
      </c>
      <c r="E109" s="13" t="s">
        <v>99</v>
      </c>
      <c r="F109" s="13" t="s">
        <v>108</v>
      </c>
      <c r="G109" s="14">
        <f t="shared" si="2"/>
        <v>6.166666666666667</v>
      </c>
      <c r="H109" s="33">
        <v>40444</v>
      </c>
      <c r="I109" s="29">
        <v>8.3333333333333339</v>
      </c>
      <c r="J109" s="50" t="s">
        <v>166</v>
      </c>
      <c r="K109" s="14" t="s">
        <v>177</v>
      </c>
      <c r="L109" s="14">
        <v>0.1875</v>
      </c>
      <c r="M109" s="14">
        <v>0.125</v>
      </c>
      <c r="N109" s="14">
        <v>0.15625</v>
      </c>
    </row>
    <row r="110" spans="1:14" ht="13.8" x14ac:dyDescent="0.3">
      <c r="A110" s="42" t="s">
        <v>34</v>
      </c>
      <c r="B110" s="43" t="s">
        <v>52</v>
      </c>
      <c r="C110" s="13" t="s">
        <v>41</v>
      </c>
      <c r="D110" s="13" t="s">
        <v>45</v>
      </c>
      <c r="E110" s="13">
        <v>2007</v>
      </c>
      <c r="F110" s="33">
        <v>39645</v>
      </c>
      <c r="G110" s="14">
        <v>5</v>
      </c>
      <c r="H110" s="33">
        <v>40443</v>
      </c>
      <c r="I110" s="29">
        <v>7.166666666666667</v>
      </c>
      <c r="J110" s="50" t="s">
        <v>164</v>
      </c>
      <c r="K110" s="14" t="s">
        <v>172</v>
      </c>
      <c r="L110" s="14">
        <v>0</v>
      </c>
      <c r="M110" s="14">
        <v>0.25</v>
      </c>
      <c r="N110" s="14">
        <v>0.125</v>
      </c>
    </row>
    <row r="111" spans="1:14" ht="13.8" x14ac:dyDescent="0.3">
      <c r="A111" s="42" t="s">
        <v>34</v>
      </c>
      <c r="B111" s="43" t="s">
        <v>52</v>
      </c>
      <c r="C111" s="13" t="s">
        <v>41</v>
      </c>
      <c r="D111" s="13" t="s">
        <v>45</v>
      </c>
      <c r="E111" s="13">
        <v>2007</v>
      </c>
      <c r="F111" s="33">
        <v>39645</v>
      </c>
      <c r="G111" s="14">
        <v>5</v>
      </c>
      <c r="H111" s="33">
        <v>40443</v>
      </c>
      <c r="I111" s="29">
        <v>7.166666666666667</v>
      </c>
      <c r="J111" s="50" t="s">
        <v>164</v>
      </c>
      <c r="K111" s="14" t="s">
        <v>173</v>
      </c>
      <c r="L111" s="14">
        <v>6.25E-2</v>
      </c>
      <c r="M111" s="14">
        <v>0.25</v>
      </c>
      <c r="N111" s="14">
        <v>0.15625</v>
      </c>
    </row>
    <row r="112" spans="1:14" ht="13.8" x14ac:dyDescent="0.3">
      <c r="A112" s="42" t="s">
        <v>34</v>
      </c>
      <c r="B112" s="43" t="s">
        <v>52</v>
      </c>
      <c r="C112" s="13" t="s">
        <v>41</v>
      </c>
      <c r="D112" s="13" t="s">
        <v>45</v>
      </c>
      <c r="E112" s="13">
        <v>2007</v>
      </c>
      <c r="F112" s="33">
        <v>39645</v>
      </c>
      <c r="G112" s="14">
        <v>5</v>
      </c>
      <c r="H112" s="33">
        <v>40443</v>
      </c>
      <c r="I112" s="29">
        <v>7.166666666666667</v>
      </c>
      <c r="J112" s="50" t="s">
        <v>164</v>
      </c>
      <c r="K112" s="14" t="s">
        <v>174</v>
      </c>
      <c r="L112" s="14">
        <v>6.25E-2</v>
      </c>
      <c r="M112" s="14">
        <v>0.1875</v>
      </c>
      <c r="N112" s="14">
        <v>0.125</v>
      </c>
    </row>
    <row r="113" spans="1:14" ht="13.8" x14ac:dyDescent="0.3">
      <c r="A113" s="42" t="s">
        <v>34</v>
      </c>
      <c r="B113" s="43" t="s">
        <v>52</v>
      </c>
      <c r="C113" s="13" t="s">
        <v>41</v>
      </c>
      <c r="D113" s="13" t="s">
        <v>45</v>
      </c>
      <c r="E113" s="13">
        <v>2007</v>
      </c>
      <c r="F113" s="33">
        <v>39645</v>
      </c>
      <c r="G113" s="14">
        <v>5</v>
      </c>
      <c r="H113" s="33">
        <v>40443</v>
      </c>
      <c r="I113" s="29">
        <v>7.166666666666667</v>
      </c>
      <c r="J113" s="50" t="s">
        <v>164</v>
      </c>
      <c r="K113" s="14" t="s">
        <v>175</v>
      </c>
      <c r="L113" s="14">
        <v>6.25E-2</v>
      </c>
      <c r="M113" s="14">
        <v>0.1875</v>
      </c>
      <c r="N113" s="14">
        <v>0.125</v>
      </c>
    </row>
    <row r="114" spans="1:14" ht="13.8" x14ac:dyDescent="0.3">
      <c r="A114" s="42" t="s">
        <v>34</v>
      </c>
      <c r="B114" s="43" t="s">
        <v>52</v>
      </c>
      <c r="C114" s="13" t="s">
        <v>41</v>
      </c>
      <c r="D114" s="13" t="s">
        <v>45</v>
      </c>
      <c r="E114" s="13">
        <v>2007</v>
      </c>
      <c r="F114" s="33">
        <v>39645</v>
      </c>
      <c r="G114" s="14">
        <v>5</v>
      </c>
      <c r="H114" s="33">
        <v>40443</v>
      </c>
      <c r="I114" s="29">
        <v>7.166666666666667</v>
      </c>
      <c r="J114" s="50" t="s">
        <v>164</v>
      </c>
      <c r="K114" s="14" t="s">
        <v>176</v>
      </c>
      <c r="L114" s="14">
        <v>6.25E-2</v>
      </c>
      <c r="M114" s="14">
        <v>0.3125</v>
      </c>
      <c r="N114" s="14">
        <v>0.1875</v>
      </c>
    </row>
    <row r="115" spans="1:14" ht="13.8" x14ac:dyDescent="0.3">
      <c r="A115" s="42" t="s">
        <v>34</v>
      </c>
      <c r="B115" s="43" t="s">
        <v>52</v>
      </c>
      <c r="C115" s="13" t="s">
        <v>41</v>
      </c>
      <c r="D115" s="13" t="s">
        <v>45</v>
      </c>
      <c r="E115" s="13">
        <v>2007</v>
      </c>
      <c r="F115" s="33">
        <v>39645</v>
      </c>
      <c r="G115" s="14">
        <v>5</v>
      </c>
      <c r="H115" s="33">
        <v>40443</v>
      </c>
      <c r="I115" s="29">
        <v>7.166666666666667</v>
      </c>
      <c r="J115" s="50" t="s">
        <v>164</v>
      </c>
      <c r="K115" s="14" t="s">
        <v>177</v>
      </c>
      <c r="L115" s="14">
        <v>0</v>
      </c>
      <c r="M115" s="14">
        <v>0.1875</v>
      </c>
      <c r="N115" s="14">
        <v>9.375E-2</v>
      </c>
    </row>
    <row r="116" spans="1:14" ht="13.8" x14ac:dyDescent="0.3">
      <c r="A116" s="42" t="s">
        <v>34</v>
      </c>
      <c r="B116" s="43" t="s">
        <v>52</v>
      </c>
      <c r="C116" s="13" t="s">
        <v>41</v>
      </c>
      <c r="D116" s="13" t="s">
        <v>45</v>
      </c>
      <c r="E116" s="13">
        <v>2007</v>
      </c>
      <c r="F116" s="33">
        <v>39645</v>
      </c>
      <c r="G116" s="14">
        <v>5</v>
      </c>
      <c r="H116" s="33">
        <v>40443</v>
      </c>
      <c r="I116" s="29">
        <v>7.166666666666667</v>
      </c>
      <c r="J116" s="50" t="s">
        <v>165</v>
      </c>
      <c r="K116" s="14" t="s">
        <v>172</v>
      </c>
      <c r="L116" s="14">
        <v>0</v>
      </c>
      <c r="M116" s="14">
        <v>0.1875</v>
      </c>
      <c r="N116" s="14">
        <v>9.375E-2</v>
      </c>
    </row>
    <row r="117" spans="1:14" ht="13.8" x14ac:dyDescent="0.3">
      <c r="A117" s="42" t="s">
        <v>34</v>
      </c>
      <c r="B117" s="43" t="s">
        <v>52</v>
      </c>
      <c r="C117" s="13" t="s">
        <v>41</v>
      </c>
      <c r="D117" s="13" t="s">
        <v>45</v>
      </c>
      <c r="E117" s="13">
        <v>2007</v>
      </c>
      <c r="F117" s="33">
        <v>39645</v>
      </c>
      <c r="G117" s="14">
        <v>5</v>
      </c>
      <c r="H117" s="33">
        <v>40443</v>
      </c>
      <c r="I117" s="29">
        <v>7.166666666666667</v>
      </c>
      <c r="J117" s="50" t="s">
        <v>165</v>
      </c>
      <c r="K117" s="14" t="s">
        <v>173</v>
      </c>
      <c r="L117" s="14">
        <v>0</v>
      </c>
      <c r="M117" s="14">
        <v>0.25</v>
      </c>
      <c r="N117" s="14">
        <v>0.125</v>
      </c>
    </row>
    <row r="118" spans="1:14" ht="13.8" x14ac:dyDescent="0.3">
      <c r="A118" s="42" t="s">
        <v>34</v>
      </c>
      <c r="B118" s="43" t="s">
        <v>52</v>
      </c>
      <c r="C118" s="13" t="s">
        <v>41</v>
      </c>
      <c r="D118" s="13" t="s">
        <v>45</v>
      </c>
      <c r="E118" s="13">
        <v>2007</v>
      </c>
      <c r="F118" s="33">
        <v>39645</v>
      </c>
      <c r="G118" s="14">
        <v>5</v>
      </c>
      <c r="H118" s="33">
        <v>40443</v>
      </c>
      <c r="I118" s="29">
        <v>7.166666666666667</v>
      </c>
      <c r="J118" s="50" t="s">
        <v>165</v>
      </c>
      <c r="K118" s="14" t="s">
        <v>174</v>
      </c>
      <c r="L118" s="14">
        <v>6.25E-2</v>
      </c>
      <c r="M118" s="14">
        <v>0.25</v>
      </c>
      <c r="N118" s="14">
        <v>0.15625</v>
      </c>
    </row>
    <row r="119" spans="1:14" ht="13.8" x14ac:dyDescent="0.3">
      <c r="A119" s="42" t="s">
        <v>34</v>
      </c>
      <c r="B119" s="43" t="s">
        <v>52</v>
      </c>
      <c r="C119" s="13" t="s">
        <v>41</v>
      </c>
      <c r="D119" s="13" t="s">
        <v>45</v>
      </c>
      <c r="E119" s="13">
        <v>2007</v>
      </c>
      <c r="F119" s="33">
        <v>39645</v>
      </c>
      <c r="G119" s="14">
        <v>5</v>
      </c>
      <c r="H119" s="33">
        <v>40443</v>
      </c>
      <c r="I119" s="29">
        <v>7.166666666666667</v>
      </c>
      <c r="J119" s="50" t="s">
        <v>165</v>
      </c>
      <c r="K119" s="14" t="s">
        <v>175</v>
      </c>
      <c r="L119" s="14">
        <v>6.25E-2</v>
      </c>
      <c r="M119" s="14">
        <v>0.25</v>
      </c>
      <c r="N119" s="14">
        <v>0.15625</v>
      </c>
    </row>
    <row r="120" spans="1:14" ht="13.8" x14ac:dyDescent="0.3">
      <c r="A120" s="42" t="s">
        <v>34</v>
      </c>
      <c r="B120" s="43" t="s">
        <v>52</v>
      </c>
      <c r="C120" s="13" t="s">
        <v>41</v>
      </c>
      <c r="D120" s="13" t="s">
        <v>45</v>
      </c>
      <c r="E120" s="13">
        <v>2007</v>
      </c>
      <c r="F120" s="33">
        <v>39645</v>
      </c>
      <c r="G120" s="14">
        <v>5</v>
      </c>
      <c r="H120" s="33">
        <v>40443</v>
      </c>
      <c r="I120" s="29">
        <v>7.166666666666667</v>
      </c>
      <c r="J120" s="50" t="s">
        <v>165</v>
      </c>
      <c r="K120" s="14" t="s">
        <v>176</v>
      </c>
      <c r="L120" s="14">
        <v>6.25E-2</v>
      </c>
      <c r="M120" s="14">
        <v>0.125</v>
      </c>
      <c r="N120" s="14">
        <v>9.375E-2</v>
      </c>
    </row>
    <row r="121" spans="1:14" ht="13.8" x14ac:dyDescent="0.3">
      <c r="A121" s="42" t="s">
        <v>34</v>
      </c>
      <c r="B121" s="43" t="s">
        <v>52</v>
      </c>
      <c r="C121" s="13" t="s">
        <v>41</v>
      </c>
      <c r="D121" s="13" t="s">
        <v>45</v>
      </c>
      <c r="E121" s="13">
        <v>2007</v>
      </c>
      <c r="F121" s="33">
        <v>39645</v>
      </c>
      <c r="G121" s="14">
        <v>5</v>
      </c>
      <c r="H121" s="33">
        <v>40443</v>
      </c>
      <c r="I121" s="29">
        <v>7.166666666666667</v>
      </c>
      <c r="J121" s="50" t="s">
        <v>165</v>
      </c>
      <c r="K121" s="14" t="s">
        <v>177</v>
      </c>
      <c r="L121" s="14">
        <v>6.25E-2</v>
      </c>
      <c r="M121" s="14">
        <v>0.25</v>
      </c>
      <c r="N121" s="14">
        <v>0.15625</v>
      </c>
    </row>
    <row r="122" spans="1:14" ht="13.8" x14ac:dyDescent="0.3">
      <c r="A122" s="42" t="s">
        <v>34</v>
      </c>
      <c r="B122" s="43" t="s">
        <v>52</v>
      </c>
      <c r="C122" s="13" t="s">
        <v>41</v>
      </c>
      <c r="D122" s="13" t="s">
        <v>45</v>
      </c>
      <c r="E122" s="13">
        <v>2007</v>
      </c>
      <c r="F122" s="33">
        <v>39645</v>
      </c>
      <c r="G122" s="14">
        <v>5</v>
      </c>
      <c r="H122" s="33">
        <v>40443</v>
      </c>
      <c r="I122" s="29">
        <v>7.166666666666667</v>
      </c>
      <c r="J122" s="50" t="s">
        <v>166</v>
      </c>
      <c r="K122" s="14" t="s">
        <v>172</v>
      </c>
      <c r="L122" s="14">
        <v>6.25E-2</v>
      </c>
      <c r="M122" s="14">
        <v>0.25</v>
      </c>
      <c r="N122" s="14">
        <v>0.15625</v>
      </c>
    </row>
    <row r="123" spans="1:14" ht="13.8" x14ac:dyDescent="0.3">
      <c r="A123" s="42" t="s">
        <v>34</v>
      </c>
      <c r="B123" s="43" t="s">
        <v>52</v>
      </c>
      <c r="C123" s="13" t="s">
        <v>41</v>
      </c>
      <c r="D123" s="13" t="s">
        <v>45</v>
      </c>
      <c r="E123" s="13">
        <v>2007</v>
      </c>
      <c r="F123" s="33">
        <v>39645</v>
      </c>
      <c r="G123" s="14">
        <v>5</v>
      </c>
      <c r="H123" s="33">
        <v>40443</v>
      </c>
      <c r="I123" s="29">
        <v>7.166666666666667</v>
      </c>
      <c r="J123" s="50" t="s">
        <v>166</v>
      </c>
      <c r="K123" s="14" t="s">
        <v>173</v>
      </c>
      <c r="L123" s="14">
        <v>0.125</v>
      </c>
      <c r="M123" s="14">
        <v>0.1875</v>
      </c>
      <c r="N123" s="14">
        <v>0.15625</v>
      </c>
    </row>
    <row r="124" spans="1:14" ht="13.8" x14ac:dyDescent="0.3">
      <c r="A124" s="42" t="s">
        <v>34</v>
      </c>
      <c r="B124" s="43" t="s">
        <v>52</v>
      </c>
      <c r="C124" s="13" t="s">
        <v>41</v>
      </c>
      <c r="D124" s="13" t="s">
        <v>45</v>
      </c>
      <c r="E124" s="13">
        <v>2007</v>
      </c>
      <c r="F124" s="33">
        <v>39645</v>
      </c>
      <c r="G124" s="14">
        <v>5</v>
      </c>
      <c r="H124" s="33">
        <v>40443</v>
      </c>
      <c r="I124" s="29">
        <v>7.166666666666667</v>
      </c>
      <c r="J124" s="50" t="s">
        <v>166</v>
      </c>
      <c r="K124" s="14" t="s">
        <v>174</v>
      </c>
      <c r="L124" s="14">
        <v>6.25E-2</v>
      </c>
      <c r="M124" s="14">
        <v>0.1875</v>
      </c>
      <c r="N124" s="14">
        <v>0.125</v>
      </c>
    </row>
    <row r="125" spans="1:14" ht="13.8" x14ac:dyDescent="0.3">
      <c r="A125" s="42" t="s">
        <v>34</v>
      </c>
      <c r="B125" s="43" t="s">
        <v>52</v>
      </c>
      <c r="C125" s="13" t="s">
        <v>41</v>
      </c>
      <c r="D125" s="13" t="s">
        <v>45</v>
      </c>
      <c r="E125" s="13">
        <v>2007</v>
      </c>
      <c r="F125" s="33">
        <v>39645</v>
      </c>
      <c r="G125" s="14">
        <v>5</v>
      </c>
      <c r="H125" s="33">
        <v>40443</v>
      </c>
      <c r="I125" s="29">
        <v>7.166666666666667</v>
      </c>
      <c r="J125" s="50" t="s">
        <v>166</v>
      </c>
      <c r="K125" s="14" t="s">
        <v>175</v>
      </c>
      <c r="L125" s="14">
        <v>6.25E-2</v>
      </c>
      <c r="M125" s="14">
        <v>0.1875</v>
      </c>
      <c r="N125" s="14">
        <v>0.125</v>
      </c>
    </row>
    <row r="126" spans="1:14" ht="13.8" x14ac:dyDescent="0.3">
      <c r="A126" s="42" t="s">
        <v>34</v>
      </c>
      <c r="B126" s="43" t="s">
        <v>52</v>
      </c>
      <c r="C126" s="13" t="s">
        <v>41</v>
      </c>
      <c r="D126" s="13" t="s">
        <v>45</v>
      </c>
      <c r="E126" s="13">
        <v>2007</v>
      </c>
      <c r="F126" s="33">
        <v>39645</v>
      </c>
      <c r="G126" s="14">
        <v>5</v>
      </c>
      <c r="H126" s="33">
        <v>40443</v>
      </c>
      <c r="I126" s="29">
        <v>7.166666666666667</v>
      </c>
      <c r="J126" s="50" t="s">
        <v>166</v>
      </c>
      <c r="K126" s="14" t="s">
        <v>176</v>
      </c>
      <c r="L126" s="14">
        <v>6.25E-2</v>
      </c>
      <c r="M126" s="14">
        <v>0.3125</v>
      </c>
      <c r="N126" s="14">
        <v>0.1875</v>
      </c>
    </row>
    <row r="127" spans="1:14" ht="13.8" x14ac:dyDescent="0.3">
      <c r="A127" s="42" t="s">
        <v>34</v>
      </c>
      <c r="B127" s="43" t="s">
        <v>52</v>
      </c>
      <c r="C127" s="13" t="s">
        <v>41</v>
      </c>
      <c r="D127" s="13" t="s">
        <v>45</v>
      </c>
      <c r="E127" s="13">
        <v>2007</v>
      </c>
      <c r="F127" s="33">
        <v>39645</v>
      </c>
      <c r="G127" s="14">
        <v>5</v>
      </c>
      <c r="H127" s="33">
        <v>40443</v>
      </c>
      <c r="I127" s="29">
        <v>7.166666666666667</v>
      </c>
      <c r="J127" s="50" t="s">
        <v>166</v>
      </c>
      <c r="K127" s="14" t="s">
        <v>177</v>
      </c>
      <c r="L127" s="14">
        <v>6.25E-2</v>
      </c>
      <c r="M127" s="14">
        <v>0.1875</v>
      </c>
      <c r="N127" s="14">
        <v>0.125</v>
      </c>
    </row>
    <row r="128" spans="1:14" ht="13.8" x14ac:dyDescent="0.3">
      <c r="A128" s="42" t="s">
        <v>34</v>
      </c>
      <c r="B128" s="43" t="s">
        <v>52</v>
      </c>
      <c r="C128" s="13" t="s">
        <v>41</v>
      </c>
      <c r="D128" s="13" t="s">
        <v>106</v>
      </c>
      <c r="E128" s="13">
        <v>2007</v>
      </c>
      <c r="F128" s="33">
        <v>39645</v>
      </c>
      <c r="G128" s="14">
        <v>5</v>
      </c>
      <c r="H128" s="33">
        <v>40443</v>
      </c>
      <c r="I128" s="29">
        <v>7.166666666666667</v>
      </c>
      <c r="J128" s="50" t="s">
        <v>164</v>
      </c>
      <c r="K128" s="14" t="s">
        <v>172</v>
      </c>
      <c r="L128" s="14">
        <v>0.25</v>
      </c>
      <c r="M128" s="14">
        <v>0.125</v>
      </c>
      <c r="N128" s="14">
        <v>0.1875</v>
      </c>
    </row>
    <row r="129" spans="1:14" ht="13.8" x14ac:dyDescent="0.3">
      <c r="A129" s="42" t="s">
        <v>34</v>
      </c>
      <c r="B129" s="43" t="s">
        <v>52</v>
      </c>
      <c r="C129" s="13" t="s">
        <v>41</v>
      </c>
      <c r="D129" s="13" t="s">
        <v>106</v>
      </c>
      <c r="E129" s="13">
        <v>2007</v>
      </c>
      <c r="F129" s="33">
        <v>39645</v>
      </c>
      <c r="G129" s="14">
        <v>5</v>
      </c>
      <c r="H129" s="33">
        <v>40443</v>
      </c>
      <c r="I129" s="29">
        <v>7.166666666666667</v>
      </c>
      <c r="J129" s="50" t="s">
        <v>164</v>
      </c>
      <c r="K129" s="14" t="s">
        <v>173</v>
      </c>
      <c r="L129" s="14">
        <v>0.25</v>
      </c>
      <c r="M129" s="14">
        <v>0.1875</v>
      </c>
      <c r="N129" s="14">
        <v>0.21875</v>
      </c>
    </row>
    <row r="130" spans="1:14" ht="13.8" x14ac:dyDescent="0.3">
      <c r="A130" s="42" t="s">
        <v>34</v>
      </c>
      <c r="B130" s="43" t="s">
        <v>52</v>
      </c>
      <c r="C130" s="13" t="s">
        <v>41</v>
      </c>
      <c r="D130" s="13" t="s">
        <v>106</v>
      </c>
      <c r="E130" s="13">
        <v>2007</v>
      </c>
      <c r="F130" s="33">
        <v>39645</v>
      </c>
      <c r="G130" s="14">
        <v>5</v>
      </c>
      <c r="H130" s="33">
        <v>40443</v>
      </c>
      <c r="I130" s="29">
        <v>7.166666666666667</v>
      </c>
      <c r="J130" s="50" t="s">
        <v>164</v>
      </c>
      <c r="K130" s="14" t="s">
        <v>174</v>
      </c>
      <c r="L130" s="14">
        <v>0.125</v>
      </c>
      <c r="M130" s="14">
        <v>0.125</v>
      </c>
      <c r="N130" s="14">
        <v>0.125</v>
      </c>
    </row>
    <row r="131" spans="1:14" ht="13.8" x14ac:dyDescent="0.3">
      <c r="A131" s="42" t="s">
        <v>34</v>
      </c>
      <c r="B131" s="43" t="s">
        <v>52</v>
      </c>
      <c r="C131" s="13" t="s">
        <v>41</v>
      </c>
      <c r="D131" s="13" t="s">
        <v>106</v>
      </c>
      <c r="E131" s="13">
        <v>2007</v>
      </c>
      <c r="F131" s="33">
        <v>39645</v>
      </c>
      <c r="G131" s="14">
        <v>5</v>
      </c>
      <c r="H131" s="33">
        <v>40443</v>
      </c>
      <c r="I131" s="29">
        <v>7.166666666666667</v>
      </c>
      <c r="J131" s="50" t="s">
        <v>164</v>
      </c>
      <c r="K131" s="14" t="s">
        <v>175</v>
      </c>
      <c r="L131" s="14">
        <v>0.125</v>
      </c>
      <c r="M131" s="14">
        <v>0.125</v>
      </c>
      <c r="N131" s="14">
        <v>0.125</v>
      </c>
    </row>
    <row r="132" spans="1:14" ht="13.8" x14ac:dyDescent="0.3">
      <c r="A132" s="42" t="s">
        <v>34</v>
      </c>
      <c r="B132" s="43" t="s">
        <v>52</v>
      </c>
      <c r="C132" s="13" t="s">
        <v>41</v>
      </c>
      <c r="D132" s="13" t="s">
        <v>106</v>
      </c>
      <c r="E132" s="13">
        <v>2007</v>
      </c>
      <c r="F132" s="33">
        <v>39645</v>
      </c>
      <c r="G132" s="14">
        <v>5</v>
      </c>
      <c r="H132" s="33">
        <v>40443</v>
      </c>
      <c r="I132" s="29">
        <v>7.166666666666667</v>
      </c>
      <c r="J132" s="50" t="s">
        <v>164</v>
      </c>
      <c r="K132" s="14" t="s">
        <v>176</v>
      </c>
      <c r="L132" s="14">
        <v>0.1875</v>
      </c>
      <c r="M132" s="14">
        <v>0.1875</v>
      </c>
      <c r="N132" s="14">
        <v>0.1875</v>
      </c>
    </row>
    <row r="133" spans="1:14" ht="13.8" x14ac:dyDescent="0.3">
      <c r="A133" s="42" t="s">
        <v>34</v>
      </c>
      <c r="B133" s="43" t="s">
        <v>52</v>
      </c>
      <c r="C133" s="13" t="s">
        <v>41</v>
      </c>
      <c r="D133" s="13" t="s">
        <v>106</v>
      </c>
      <c r="E133" s="13">
        <v>2007</v>
      </c>
      <c r="F133" s="33">
        <v>39645</v>
      </c>
      <c r="G133" s="14">
        <v>5</v>
      </c>
      <c r="H133" s="33">
        <v>40443</v>
      </c>
      <c r="I133" s="29">
        <v>7.166666666666667</v>
      </c>
      <c r="J133" s="50" t="s">
        <v>164</v>
      </c>
      <c r="K133" s="14" t="s">
        <v>177</v>
      </c>
      <c r="L133" s="14">
        <v>6.25E-2</v>
      </c>
      <c r="M133" s="14">
        <v>0.125</v>
      </c>
      <c r="N133" s="14">
        <v>9.375E-2</v>
      </c>
    </row>
    <row r="134" spans="1:14" ht="13.8" x14ac:dyDescent="0.3">
      <c r="A134" s="42" t="s">
        <v>34</v>
      </c>
      <c r="B134" s="43" t="s">
        <v>52</v>
      </c>
      <c r="C134" s="13" t="s">
        <v>41</v>
      </c>
      <c r="D134" s="13" t="s">
        <v>106</v>
      </c>
      <c r="E134" s="13">
        <v>2007</v>
      </c>
      <c r="F134" s="33">
        <v>39645</v>
      </c>
      <c r="G134" s="14">
        <v>5</v>
      </c>
      <c r="H134" s="33">
        <v>40443</v>
      </c>
      <c r="I134" s="29">
        <v>7.166666666666667</v>
      </c>
      <c r="J134" s="50" t="s">
        <v>165</v>
      </c>
      <c r="K134" s="14" t="s">
        <v>172</v>
      </c>
      <c r="L134" s="14">
        <v>6.25E-2</v>
      </c>
      <c r="M134" s="14">
        <v>0.125</v>
      </c>
      <c r="N134" s="14">
        <v>9.375E-2</v>
      </c>
    </row>
    <row r="135" spans="1:14" ht="13.8" x14ac:dyDescent="0.3">
      <c r="A135" s="42" t="s">
        <v>34</v>
      </c>
      <c r="B135" s="43" t="s">
        <v>52</v>
      </c>
      <c r="C135" s="13" t="s">
        <v>41</v>
      </c>
      <c r="D135" s="13" t="s">
        <v>106</v>
      </c>
      <c r="E135" s="13">
        <v>2007</v>
      </c>
      <c r="F135" s="33">
        <v>39645</v>
      </c>
      <c r="G135" s="14">
        <v>5</v>
      </c>
      <c r="H135" s="33">
        <v>40443</v>
      </c>
      <c r="I135" s="29">
        <v>7.166666666666667</v>
      </c>
      <c r="J135" s="50" t="s">
        <v>165</v>
      </c>
      <c r="K135" s="14" t="s">
        <v>173</v>
      </c>
      <c r="L135" s="14">
        <v>0.125</v>
      </c>
      <c r="M135" s="14">
        <v>0.1875</v>
      </c>
      <c r="N135" s="14">
        <v>0.15625</v>
      </c>
    </row>
    <row r="136" spans="1:14" ht="13.8" x14ac:dyDescent="0.3">
      <c r="A136" s="42" t="s">
        <v>34</v>
      </c>
      <c r="B136" s="43" t="s">
        <v>52</v>
      </c>
      <c r="C136" s="13" t="s">
        <v>41</v>
      </c>
      <c r="D136" s="13" t="s">
        <v>106</v>
      </c>
      <c r="E136" s="13">
        <v>2007</v>
      </c>
      <c r="F136" s="33">
        <v>39645</v>
      </c>
      <c r="G136" s="14">
        <v>5</v>
      </c>
      <c r="H136" s="33">
        <v>40443</v>
      </c>
      <c r="I136" s="29">
        <v>7.166666666666667</v>
      </c>
      <c r="J136" s="50" t="s">
        <v>165</v>
      </c>
      <c r="K136" s="14" t="s">
        <v>174</v>
      </c>
      <c r="L136" s="14">
        <v>0.125</v>
      </c>
      <c r="M136" s="14">
        <v>0.1875</v>
      </c>
      <c r="N136" s="14">
        <v>0.15625</v>
      </c>
    </row>
    <row r="137" spans="1:14" ht="13.8" x14ac:dyDescent="0.3">
      <c r="A137" s="42" t="s">
        <v>34</v>
      </c>
      <c r="B137" s="43" t="s">
        <v>52</v>
      </c>
      <c r="C137" s="13" t="s">
        <v>41</v>
      </c>
      <c r="D137" s="13" t="s">
        <v>106</v>
      </c>
      <c r="E137" s="13">
        <v>2007</v>
      </c>
      <c r="F137" s="33">
        <v>39645</v>
      </c>
      <c r="G137" s="14">
        <v>5</v>
      </c>
      <c r="H137" s="33">
        <v>40443</v>
      </c>
      <c r="I137" s="29">
        <v>7.166666666666667</v>
      </c>
      <c r="J137" s="50" t="s">
        <v>165</v>
      </c>
      <c r="K137" s="14" t="s">
        <v>175</v>
      </c>
      <c r="L137" s="14">
        <v>0.125</v>
      </c>
      <c r="M137" s="14">
        <v>0.1875</v>
      </c>
      <c r="N137" s="14">
        <v>0.15625</v>
      </c>
    </row>
    <row r="138" spans="1:14" ht="13.8" x14ac:dyDescent="0.3">
      <c r="A138" s="42" t="s">
        <v>34</v>
      </c>
      <c r="B138" s="43" t="s">
        <v>52</v>
      </c>
      <c r="C138" s="13" t="s">
        <v>41</v>
      </c>
      <c r="D138" s="13" t="s">
        <v>106</v>
      </c>
      <c r="E138" s="13">
        <v>2007</v>
      </c>
      <c r="F138" s="33">
        <v>39645</v>
      </c>
      <c r="G138" s="14">
        <v>5</v>
      </c>
      <c r="H138" s="33">
        <v>40443</v>
      </c>
      <c r="I138" s="29">
        <v>7.166666666666667</v>
      </c>
      <c r="J138" s="50" t="s">
        <v>165</v>
      </c>
      <c r="K138" s="14" t="s">
        <v>176</v>
      </c>
      <c r="L138" s="14">
        <v>0.1875</v>
      </c>
      <c r="M138" s="14">
        <v>0.1875</v>
      </c>
      <c r="N138" s="14">
        <v>0.1875</v>
      </c>
    </row>
    <row r="139" spans="1:14" ht="13.8" x14ac:dyDescent="0.3">
      <c r="A139" s="42" t="s">
        <v>34</v>
      </c>
      <c r="B139" s="43" t="s">
        <v>52</v>
      </c>
      <c r="C139" s="13" t="s">
        <v>41</v>
      </c>
      <c r="D139" s="13" t="s">
        <v>106</v>
      </c>
      <c r="E139" s="13">
        <v>2007</v>
      </c>
      <c r="F139" s="33">
        <v>39645</v>
      </c>
      <c r="G139" s="14">
        <v>5</v>
      </c>
      <c r="H139" s="33">
        <v>40443</v>
      </c>
      <c r="I139" s="29">
        <v>7.166666666666667</v>
      </c>
      <c r="J139" s="50" t="s">
        <v>165</v>
      </c>
      <c r="K139" s="14" t="s">
        <v>177</v>
      </c>
      <c r="L139" s="14">
        <v>6.25E-2</v>
      </c>
      <c r="M139" s="14">
        <v>0.1875</v>
      </c>
      <c r="N139" s="14">
        <v>0.125</v>
      </c>
    </row>
    <row r="140" spans="1:14" ht="13.8" x14ac:dyDescent="0.3">
      <c r="A140" s="42" t="s">
        <v>34</v>
      </c>
      <c r="B140" s="43" t="s">
        <v>52</v>
      </c>
      <c r="C140" s="13" t="s">
        <v>41</v>
      </c>
      <c r="D140" s="13" t="s">
        <v>106</v>
      </c>
      <c r="E140" s="13">
        <v>2007</v>
      </c>
      <c r="F140" s="33">
        <v>39645</v>
      </c>
      <c r="G140" s="14">
        <v>5</v>
      </c>
      <c r="H140" s="33">
        <v>40443</v>
      </c>
      <c r="I140" s="29">
        <v>7.166666666666667</v>
      </c>
      <c r="J140" s="50" t="s">
        <v>166</v>
      </c>
      <c r="K140" s="14" t="s">
        <v>172</v>
      </c>
      <c r="L140" s="14">
        <v>6.25E-2</v>
      </c>
      <c r="M140" s="14">
        <v>0.3125</v>
      </c>
      <c r="N140" s="14">
        <v>0.1875</v>
      </c>
    </row>
    <row r="141" spans="1:14" ht="13.8" x14ac:dyDescent="0.3">
      <c r="A141" s="42" t="s">
        <v>34</v>
      </c>
      <c r="B141" s="43" t="s">
        <v>52</v>
      </c>
      <c r="C141" s="13" t="s">
        <v>41</v>
      </c>
      <c r="D141" s="13" t="s">
        <v>106</v>
      </c>
      <c r="E141" s="13">
        <v>2007</v>
      </c>
      <c r="F141" s="33">
        <v>39645</v>
      </c>
      <c r="G141" s="14">
        <v>5</v>
      </c>
      <c r="H141" s="33">
        <v>40443</v>
      </c>
      <c r="I141" s="29">
        <v>7.166666666666667</v>
      </c>
      <c r="J141" s="50" t="s">
        <v>166</v>
      </c>
      <c r="K141" s="14" t="s">
        <v>173</v>
      </c>
      <c r="L141" s="14">
        <v>0.125</v>
      </c>
      <c r="M141" s="14">
        <v>0.1875</v>
      </c>
      <c r="N141" s="14">
        <v>0.15625</v>
      </c>
    </row>
    <row r="142" spans="1:14" ht="13.8" x14ac:dyDescent="0.3">
      <c r="A142" s="42" t="s">
        <v>34</v>
      </c>
      <c r="B142" s="43" t="s">
        <v>52</v>
      </c>
      <c r="C142" s="13" t="s">
        <v>41</v>
      </c>
      <c r="D142" s="13" t="s">
        <v>106</v>
      </c>
      <c r="E142" s="13">
        <v>2007</v>
      </c>
      <c r="F142" s="33">
        <v>39645</v>
      </c>
      <c r="G142" s="14">
        <v>5</v>
      </c>
      <c r="H142" s="33">
        <v>40443</v>
      </c>
      <c r="I142" s="29">
        <v>7.166666666666667</v>
      </c>
      <c r="J142" s="50" t="s">
        <v>166</v>
      </c>
      <c r="K142" s="14" t="s">
        <v>174</v>
      </c>
      <c r="L142" s="14">
        <v>6.25E-2</v>
      </c>
      <c r="M142" s="14">
        <v>0.125</v>
      </c>
      <c r="N142" s="14">
        <v>9.375E-2</v>
      </c>
    </row>
    <row r="143" spans="1:14" ht="13.8" x14ac:dyDescent="0.3">
      <c r="A143" s="42" t="s">
        <v>34</v>
      </c>
      <c r="B143" s="43" t="s">
        <v>52</v>
      </c>
      <c r="C143" s="13" t="s">
        <v>41</v>
      </c>
      <c r="D143" s="13" t="s">
        <v>106</v>
      </c>
      <c r="E143" s="13">
        <v>2007</v>
      </c>
      <c r="F143" s="33">
        <v>39645</v>
      </c>
      <c r="G143" s="14">
        <v>5</v>
      </c>
      <c r="H143" s="33">
        <v>40443</v>
      </c>
      <c r="I143" s="29">
        <v>7.166666666666667</v>
      </c>
      <c r="J143" s="50" t="s">
        <v>166</v>
      </c>
      <c r="K143" s="14" t="s">
        <v>175</v>
      </c>
      <c r="L143" s="14">
        <v>6.25E-2</v>
      </c>
      <c r="M143" s="14">
        <v>0.125</v>
      </c>
      <c r="N143" s="14">
        <v>9.375E-2</v>
      </c>
    </row>
    <row r="144" spans="1:14" ht="13.8" x14ac:dyDescent="0.3">
      <c r="A144" s="42" t="s">
        <v>34</v>
      </c>
      <c r="B144" s="43" t="s">
        <v>52</v>
      </c>
      <c r="C144" s="13" t="s">
        <v>41</v>
      </c>
      <c r="D144" s="13" t="s">
        <v>106</v>
      </c>
      <c r="E144" s="13">
        <v>2007</v>
      </c>
      <c r="F144" s="33">
        <v>39645</v>
      </c>
      <c r="G144" s="14">
        <v>5</v>
      </c>
      <c r="H144" s="33">
        <v>40443</v>
      </c>
      <c r="I144" s="29">
        <v>7.166666666666667</v>
      </c>
      <c r="J144" s="50" t="s">
        <v>166</v>
      </c>
      <c r="K144" s="14" t="s">
        <v>176</v>
      </c>
      <c r="L144" s="14">
        <v>0.125</v>
      </c>
      <c r="M144" s="14">
        <v>0.1875</v>
      </c>
      <c r="N144" s="14">
        <v>0.15625</v>
      </c>
    </row>
    <row r="145" spans="1:14" ht="13.8" x14ac:dyDescent="0.3">
      <c r="A145" s="42" t="s">
        <v>34</v>
      </c>
      <c r="B145" s="43" t="s">
        <v>52</v>
      </c>
      <c r="C145" s="13" t="s">
        <v>41</v>
      </c>
      <c r="D145" s="13" t="s">
        <v>106</v>
      </c>
      <c r="E145" s="13">
        <v>2007</v>
      </c>
      <c r="F145" s="33">
        <v>39645</v>
      </c>
      <c r="G145" s="14">
        <v>5</v>
      </c>
      <c r="H145" s="33">
        <v>40443</v>
      </c>
      <c r="I145" s="29">
        <v>7.166666666666667</v>
      </c>
      <c r="J145" s="50" t="s">
        <v>166</v>
      </c>
      <c r="K145" s="14" t="s">
        <v>177</v>
      </c>
      <c r="L145" s="14">
        <v>6.25E-2</v>
      </c>
      <c r="M145" s="14">
        <v>0.125</v>
      </c>
      <c r="N145" s="14">
        <v>9.375E-2</v>
      </c>
    </row>
    <row r="146" spans="1:14" ht="13.8" x14ac:dyDescent="0.3">
      <c r="A146" s="42" t="s">
        <v>35</v>
      </c>
      <c r="B146" s="43" t="s">
        <v>52</v>
      </c>
      <c r="C146" s="13" t="s">
        <v>41</v>
      </c>
      <c r="D146" s="13" t="s">
        <v>45</v>
      </c>
      <c r="E146" s="13" t="s">
        <v>97</v>
      </c>
      <c r="F146" s="33">
        <v>39687</v>
      </c>
      <c r="G146" s="14">
        <f t="shared" ref="G146:G181" si="3">2+2/12</f>
        <v>2.1666666666666665</v>
      </c>
      <c r="H146" s="33">
        <v>40387</v>
      </c>
      <c r="I146" s="29">
        <v>4.1666666666666661</v>
      </c>
      <c r="J146" s="50" t="s">
        <v>164</v>
      </c>
      <c r="K146" s="14" t="s">
        <v>172</v>
      </c>
      <c r="L146" s="14" t="s">
        <v>149</v>
      </c>
      <c r="M146" s="14" t="s">
        <v>149</v>
      </c>
      <c r="N146" s="14" t="s">
        <v>149</v>
      </c>
    </row>
    <row r="147" spans="1:14" ht="13.8" x14ac:dyDescent="0.3">
      <c r="A147" s="42" t="s">
        <v>35</v>
      </c>
      <c r="B147" s="43" t="s">
        <v>52</v>
      </c>
      <c r="C147" s="13" t="s">
        <v>41</v>
      </c>
      <c r="D147" s="13" t="s">
        <v>45</v>
      </c>
      <c r="E147" s="13" t="s">
        <v>97</v>
      </c>
      <c r="F147" s="33">
        <v>39687</v>
      </c>
      <c r="G147" s="14">
        <f t="shared" si="3"/>
        <v>2.1666666666666665</v>
      </c>
      <c r="H147" s="33">
        <v>40387</v>
      </c>
      <c r="I147" s="29">
        <v>4.1666666666666661</v>
      </c>
      <c r="J147" s="50" t="s">
        <v>164</v>
      </c>
      <c r="K147" s="14" t="s">
        <v>173</v>
      </c>
      <c r="L147" s="14" t="s">
        <v>149</v>
      </c>
      <c r="M147" s="14" t="s">
        <v>149</v>
      </c>
      <c r="N147" s="14" t="s">
        <v>149</v>
      </c>
    </row>
    <row r="148" spans="1:14" ht="13.8" x14ac:dyDescent="0.3">
      <c r="A148" s="42" t="s">
        <v>35</v>
      </c>
      <c r="B148" s="43" t="s">
        <v>52</v>
      </c>
      <c r="C148" s="13" t="s">
        <v>41</v>
      </c>
      <c r="D148" s="13" t="s">
        <v>45</v>
      </c>
      <c r="E148" s="13" t="s">
        <v>97</v>
      </c>
      <c r="F148" s="33">
        <v>39687</v>
      </c>
      <c r="G148" s="14">
        <f t="shared" si="3"/>
        <v>2.1666666666666665</v>
      </c>
      <c r="H148" s="33">
        <v>40387</v>
      </c>
      <c r="I148" s="29">
        <v>4.1666666666666661</v>
      </c>
      <c r="J148" s="50" t="s">
        <v>164</v>
      </c>
      <c r="K148" s="14" t="s">
        <v>174</v>
      </c>
      <c r="L148" s="14" t="s">
        <v>149</v>
      </c>
      <c r="M148" s="14" t="s">
        <v>149</v>
      </c>
      <c r="N148" s="14" t="s">
        <v>149</v>
      </c>
    </row>
    <row r="149" spans="1:14" ht="13.8" x14ac:dyDescent="0.3">
      <c r="A149" s="42" t="s">
        <v>35</v>
      </c>
      <c r="B149" s="43" t="s">
        <v>52</v>
      </c>
      <c r="C149" s="13" t="s">
        <v>41</v>
      </c>
      <c r="D149" s="13" t="s">
        <v>45</v>
      </c>
      <c r="E149" s="13" t="s">
        <v>97</v>
      </c>
      <c r="F149" s="33">
        <v>39687</v>
      </c>
      <c r="G149" s="14">
        <f t="shared" si="3"/>
        <v>2.1666666666666665</v>
      </c>
      <c r="H149" s="33">
        <v>40387</v>
      </c>
      <c r="I149" s="29">
        <v>4.1666666666666661</v>
      </c>
      <c r="J149" s="50" t="s">
        <v>164</v>
      </c>
      <c r="K149" s="14" t="s">
        <v>175</v>
      </c>
      <c r="L149" s="14" t="s">
        <v>149</v>
      </c>
      <c r="M149" s="14" t="s">
        <v>149</v>
      </c>
      <c r="N149" s="14" t="s">
        <v>149</v>
      </c>
    </row>
    <row r="150" spans="1:14" ht="13.8" x14ac:dyDescent="0.3">
      <c r="A150" s="42" t="s">
        <v>35</v>
      </c>
      <c r="B150" s="43" t="s">
        <v>52</v>
      </c>
      <c r="C150" s="13" t="s">
        <v>41</v>
      </c>
      <c r="D150" s="13" t="s">
        <v>45</v>
      </c>
      <c r="E150" s="13" t="s">
        <v>97</v>
      </c>
      <c r="F150" s="33">
        <v>39687</v>
      </c>
      <c r="G150" s="14">
        <f t="shared" si="3"/>
        <v>2.1666666666666665</v>
      </c>
      <c r="H150" s="33">
        <v>40387</v>
      </c>
      <c r="I150" s="29">
        <v>4.1666666666666661</v>
      </c>
      <c r="J150" s="50" t="s">
        <v>164</v>
      </c>
      <c r="K150" s="14" t="s">
        <v>176</v>
      </c>
      <c r="L150" s="14" t="s">
        <v>149</v>
      </c>
      <c r="M150" s="14" t="s">
        <v>149</v>
      </c>
      <c r="N150" s="14" t="s">
        <v>149</v>
      </c>
    </row>
    <row r="151" spans="1:14" ht="13.8" x14ac:dyDescent="0.3">
      <c r="A151" s="42" t="s">
        <v>35</v>
      </c>
      <c r="B151" s="43" t="s">
        <v>52</v>
      </c>
      <c r="C151" s="13" t="s">
        <v>41</v>
      </c>
      <c r="D151" s="13" t="s">
        <v>45</v>
      </c>
      <c r="E151" s="13" t="s">
        <v>97</v>
      </c>
      <c r="F151" s="33">
        <v>39687</v>
      </c>
      <c r="G151" s="14">
        <f t="shared" si="3"/>
        <v>2.1666666666666665</v>
      </c>
      <c r="H151" s="33">
        <v>40387</v>
      </c>
      <c r="I151" s="29">
        <v>4.1666666666666661</v>
      </c>
      <c r="J151" s="50" t="s">
        <v>164</v>
      </c>
      <c r="K151" s="14" t="s">
        <v>177</v>
      </c>
      <c r="L151" s="14" t="s">
        <v>149</v>
      </c>
      <c r="M151" s="14" t="s">
        <v>149</v>
      </c>
      <c r="N151" s="14" t="s">
        <v>149</v>
      </c>
    </row>
    <row r="152" spans="1:14" ht="13.8" x14ac:dyDescent="0.3">
      <c r="A152" s="42" t="s">
        <v>35</v>
      </c>
      <c r="B152" s="43" t="s">
        <v>52</v>
      </c>
      <c r="C152" s="13" t="s">
        <v>41</v>
      </c>
      <c r="D152" s="13" t="s">
        <v>45</v>
      </c>
      <c r="E152" s="13" t="s">
        <v>97</v>
      </c>
      <c r="F152" s="33">
        <v>39687</v>
      </c>
      <c r="G152" s="14">
        <f t="shared" si="3"/>
        <v>2.1666666666666665</v>
      </c>
      <c r="H152" s="33">
        <v>40387</v>
      </c>
      <c r="I152" s="29">
        <v>4.1666666666666661</v>
      </c>
      <c r="J152" s="50" t="s">
        <v>165</v>
      </c>
      <c r="K152" s="14" t="s">
        <v>172</v>
      </c>
      <c r="L152" s="14" t="s">
        <v>149</v>
      </c>
      <c r="M152" s="14" t="s">
        <v>149</v>
      </c>
      <c r="N152" s="14" t="s">
        <v>149</v>
      </c>
    </row>
    <row r="153" spans="1:14" ht="13.8" x14ac:dyDescent="0.3">
      <c r="A153" s="42" t="s">
        <v>35</v>
      </c>
      <c r="B153" s="43" t="s">
        <v>52</v>
      </c>
      <c r="C153" s="13" t="s">
        <v>41</v>
      </c>
      <c r="D153" s="13" t="s">
        <v>45</v>
      </c>
      <c r="E153" s="13" t="s">
        <v>97</v>
      </c>
      <c r="F153" s="33">
        <v>39687</v>
      </c>
      <c r="G153" s="14">
        <f t="shared" si="3"/>
        <v>2.1666666666666665</v>
      </c>
      <c r="H153" s="33">
        <v>40387</v>
      </c>
      <c r="I153" s="29">
        <v>4.1666666666666661</v>
      </c>
      <c r="J153" s="50" t="s">
        <v>165</v>
      </c>
      <c r="K153" s="14" t="s">
        <v>173</v>
      </c>
      <c r="L153" s="14" t="s">
        <v>149</v>
      </c>
      <c r="M153" s="14" t="s">
        <v>149</v>
      </c>
      <c r="N153" s="14" t="s">
        <v>149</v>
      </c>
    </row>
    <row r="154" spans="1:14" ht="13.8" x14ac:dyDescent="0.3">
      <c r="A154" s="42" t="s">
        <v>35</v>
      </c>
      <c r="B154" s="43" t="s">
        <v>52</v>
      </c>
      <c r="C154" s="13" t="s">
        <v>41</v>
      </c>
      <c r="D154" s="13" t="s">
        <v>45</v>
      </c>
      <c r="E154" s="13" t="s">
        <v>97</v>
      </c>
      <c r="F154" s="33">
        <v>39687</v>
      </c>
      <c r="G154" s="14">
        <f t="shared" si="3"/>
        <v>2.1666666666666665</v>
      </c>
      <c r="H154" s="33">
        <v>40387</v>
      </c>
      <c r="I154" s="29">
        <v>4.1666666666666661</v>
      </c>
      <c r="J154" s="50" t="s">
        <v>165</v>
      </c>
      <c r="K154" s="14" t="s">
        <v>174</v>
      </c>
      <c r="L154" s="14" t="s">
        <v>149</v>
      </c>
      <c r="M154" s="14" t="s">
        <v>149</v>
      </c>
      <c r="N154" s="14" t="s">
        <v>149</v>
      </c>
    </row>
    <row r="155" spans="1:14" ht="13.8" x14ac:dyDescent="0.3">
      <c r="A155" s="42" t="s">
        <v>35</v>
      </c>
      <c r="B155" s="43" t="s">
        <v>52</v>
      </c>
      <c r="C155" s="13" t="s">
        <v>41</v>
      </c>
      <c r="D155" s="13" t="s">
        <v>45</v>
      </c>
      <c r="E155" s="13" t="s">
        <v>97</v>
      </c>
      <c r="F155" s="33">
        <v>39687</v>
      </c>
      <c r="G155" s="14">
        <f t="shared" si="3"/>
        <v>2.1666666666666665</v>
      </c>
      <c r="H155" s="33">
        <v>40387</v>
      </c>
      <c r="I155" s="29">
        <v>4.1666666666666661</v>
      </c>
      <c r="J155" s="50" t="s">
        <v>165</v>
      </c>
      <c r="K155" s="14" t="s">
        <v>175</v>
      </c>
      <c r="L155" s="14" t="s">
        <v>149</v>
      </c>
      <c r="M155" s="14" t="s">
        <v>149</v>
      </c>
      <c r="N155" s="14" t="s">
        <v>149</v>
      </c>
    </row>
    <row r="156" spans="1:14" ht="13.8" x14ac:dyDescent="0.3">
      <c r="A156" s="42" t="s">
        <v>35</v>
      </c>
      <c r="B156" s="43" t="s">
        <v>52</v>
      </c>
      <c r="C156" s="13" t="s">
        <v>41</v>
      </c>
      <c r="D156" s="13" t="s">
        <v>45</v>
      </c>
      <c r="E156" s="13" t="s">
        <v>97</v>
      </c>
      <c r="F156" s="33">
        <v>39687</v>
      </c>
      <c r="G156" s="14">
        <f t="shared" si="3"/>
        <v>2.1666666666666665</v>
      </c>
      <c r="H156" s="33">
        <v>40387</v>
      </c>
      <c r="I156" s="29">
        <v>4.1666666666666661</v>
      </c>
      <c r="J156" s="50" t="s">
        <v>165</v>
      </c>
      <c r="K156" s="14" t="s">
        <v>176</v>
      </c>
      <c r="L156" s="14" t="s">
        <v>149</v>
      </c>
      <c r="M156" s="14" t="s">
        <v>149</v>
      </c>
      <c r="N156" s="14" t="s">
        <v>149</v>
      </c>
    </row>
    <row r="157" spans="1:14" ht="13.8" x14ac:dyDescent="0.3">
      <c r="A157" s="42" t="s">
        <v>35</v>
      </c>
      <c r="B157" s="43" t="s">
        <v>52</v>
      </c>
      <c r="C157" s="13" t="s">
        <v>41</v>
      </c>
      <c r="D157" s="13" t="s">
        <v>45</v>
      </c>
      <c r="E157" s="13" t="s">
        <v>97</v>
      </c>
      <c r="F157" s="33">
        <v>39687</v>
      </c>
      <c r="G157" s="14">
        <f t="shared" si="3"/>
        <v>2.1666666666666665</v>
      </c>
      <c r="H157" s="33">
        <v>40387</v>
      </c>
      <c r="I157" s="29">
        <v>4.1666666666666661</v>
      </c>
      <c r="J157" s="50" t="s">
        <v>165</v>
      </c>
      <c r="K157" s="14" t="s">
        <v>177</v>
      </c>
      <c r="L157" s="14" t="s">
        <v>149</v>
      </c>
      <c r="M157" s="14" t="s">
        <v>149</v>
      </c>
      <c r="N157" s="14" t="s">
        <v>149</v>
      </c>
    </row>
    <row r="158" spans="1:14" ht="13.8" x14ac:dyDescent="0.3">
      <c r="A158" s="42" t="s">
        <v>35</v>
      </c>
      <c r="B158" s="43" t="s">
        <v>52</v>
      </c>
      <c r="C158" s="13" t="s">
        <v>41</v>
      </c>
      <c r="D158" s="13" t="s">
        <v>45</v>
      </c>
      <c r="E158" s="13" t="s">
        <v>97</v>
      </c>
      <c r="F158" s="33">
        <v>39687</v>
      </c>
      <c r="G158" s="14">
        <f t="shared" si="3"/>
        <v>2.1666666666666665</v>
      </c>
      <c r="H158" s="33">
        <v>40387</v>
      </c>
      <c r="I158" s="29">
        <v>4.1666666666666661</v>
      </c>
      <c r="J158" s="50" t="s">
        <v>166</v>
      </c>
      <c r="K158" s="14" t="s">
        <v>172</v>
      </c>
      <c r="L158" s="14" t="s">
        <v>149</v>
      </c>
      <c r="M158" s="14" t="s">
        <v>149</v>
      </c>
      <c r="N158" s="14" t="s">
        <v>149</v>
      </c>
    </row>
    <row r="159" spans="1:14" ht="13.8" x14ac:dyDescent="0.3">
      <c r="A159" s="42" t="s">
        <v>35</v>
      </c>
      <c r="B159" s="43" t="s">
        <v>52</v>
      </c>
      <c r="C159" s="13" t="s">
        <v>41</v>
      </c>
      <c r="D159" s="13" t="s">
        <v>45</v>
      </c>
      <c r="E159" s="13" t="s">
        <v>97</v>
      </c>
      <c r="F159" s="33">
        <v>39687</v>
      </c>
      <c r="G159" s="14">
        <f t="shared" si="3"/>
        <v>2.1666666666666665</v>
      </c>
      <c r="H159" s="33">
        <v>40387</v>
      </c>
      <c r="I159" s="29">
        <v>4.1666666666666661</v>
      </c>
      <c r="J159" s="50" t="s">
        <v>166</v>
      </c>
      <c r="K159" s="14" t="s">
        <v>173</v>
      </c>
      <c r="L159" s="14" t="s">
        <v>149</v>
      </c>
      <c r="M159" s="14" t="s">
        <v>149</v>
      </c>
      <c r="N159" s="14" t="s">
        <v>149</v>
      </c>
    </row>
    <row r="160" spans="1:14" ht="13.8" x14ac:dyDescent="0.3">
      <c r="A160" s="42" t="s">
        <v>35</v>
      </c>
      <c r="B160" s="43" t="s">
        <v>52</v>
      </c>
      <c r="C160" s="13" t="s">
        <v>41</v>
      </c>
      <c r="D160" s="13" t="s">
        <v>45</v>
      </c>
      <c r="E160" s="13" t="s">
        <v>97</v>
      </c>
      <c r="F160" s="33">
        <v>39687</v>
      </c>
      <c r="G160" s="14">
        <f t="shared" si="3"/>
        <v>2.1666666666666665</v>
      </c>
      <c r="H160" s="33">
        <v>40387</v>
      </c>
      <c r="I160" s="29">
        <v>4.1666666666666661</v>
      </c>
      <c r="J160" s="50" t="s">
        <v>166</v>
      </c>
      <c r="K160" s="14" t="s">
        <v>174</v>
      </c>
      <c r="L160" s="14" t="s">
        <v>149</v>
      </c>
      <c r="M160" s="14" t="s">
        <v>149</v>
      </c>
      <c r="N160" s="14" t="s">
        <v>149</v>
      </c>
    </row>
    <row r="161" spans="1:14" ht="13.8" x14ac:dyDescent="0.3">
      <c r="A161" s="42" t="s">
        <v>35</v>
      </c>
      <c r="B161" s="43" t="s">
        <v>52</v>
      </c>
      <c r="C161" s="13" t="s">
        <v>41</v>
      </c>
      <c r="D161" s="13" t="s">
        <v>45</v>
      </c>
      <c r="E161" s="13" t="s">
        <v>97</v>
      </c>
      <c r="F161" s="33">
        <v>39687</v>
      </c>
      <c r="G161" s="14">
        <f t="shared" si="3"/>
        <v>2.1666666666666665</v>
      </c>
      <c r="H161" s="33">
        <v>40387</v>
      </c>
      <c r="I161" s="29">
        <v>4.1666666666666661</v>
      </c>
      <c r="J161" s="50" t="s">
        <v>166</v>
      </c>
      <c r="K161" s="14" t="s">
        <v>175</v>
      </c>
      <c r="L161" s="14" t="s">
        <v>149</v>
      </c>
      <c r="M161" s="14" t="s">
        <v>149</v>
      </c>
      <c r="N161" s="14" t="s">
        <v>149</v>
      </c>
    </row>
    <row r="162" spans="1:14" ht="13.8" x14ac:dyDescent="0.3">
      <c r="A162" s="42" t="s">
        <v>35</v>
      </c>
      <c r="B162" s="43" t="s">
        <v>52</v>
      </c>
      <c r="C162" s="13" t="s">
        <v>41</v>
      </c>
      <c r="D162" s="13" t="s">
        <v>45</v>
      </c>
      <c r="E162" s="13" t="s">
        <v>97</v>
      </c>
      <c r="F162" s="33">
        <v>39687</v>
      </c>
      <c r="G162" s="14">
        <f t="shared" si="3"/>
        <v>2.1666666666666665</v>
      </c>
      <c r="H162" s="33">
        <v>40387</v>
      </c>
      <c r="I162" s="29">
        <v>4.1666666666666661</v>
      </c>
      <c r="J162" s="50" t="s">
        <v>166</v>
      </c>
      <c r="K162" s="14" t="s">
        <v>176</v>
      </c>
      <c r="L162" s="14" t="s">
        <v>149</v>
      </c>
      <c r="M162" s="14" t="s">
        <v>149</v>
      </c>
      <c r="N162" s="14" t="s">
        <v>149</v>
      </c>
    </row>
    <row r="163" spans="1:14" ht="13.8" x14ac:dyDescent="0.3">
      <c r="A163" s="42" t="s">
        <v>35</v>
      </c>
      <c r="B163" s="43" t="s">
        <v>52</v>
      </c>
      <c r="C163" s="13" t="s">
        <v>41</v>
      </c>
      <c r="D163" s="13" t="s">
        <v>45</v>
      </c>
      <c r="E163" s="13" t="s">
        <v>97</v>
      </c>
      <c r="F163" s="33">
        <v>39687</v>
      </c>
      <c r="G163" s="14">
        <f t="shared" si="3"/>
        <v>2.1666666666666665</v>
      </c>
      <c r="H163" s="33">
        <v>40387</v>
      </c>
      <c r="I163" s="29">
        <v>4.1666666666666661</v>
      </c>
      <c r="J163" s="50" t="s">
        <v>166</v>
      </c>
      <c r="K163" s="14" t="s">
        <v>177</v>
      </c>
      <c r="L163" s="14" t="s">
        <v>149</v>
      </c>
      <c r="M163" s="14" t="s">
        <v>149</v>
      </c>
      <c r="N163" s="14" t="s">
        <v>149</v>
      </c>
    </row>
    <row r="164" spans="1:14" ht="13.8" x14ac:dyDescent="0.3">
      <c r="A164" s="42" t="s">
        <v>35</v>
      </c>
      <c r="B164" s="43" t="s">
        <v>52</v>
      </c>
      <c r="C164" s="13" t="s">
        <v>41</v>
      </c>
      <c r="D164" s="13" t="s">
        <v>107</v>
      </c>
      <c r="E164" s="13" t="s">
        <v>97</v>
      </c>
      <c r="F164" s="33">
        <v>39687</v>
      </c>
      <c r="G164" s="14">
        <f t="shared" si="3"/>
        <v>2.1666666666666665</v>
      </c>
      <c r="H164" s="33">
        <v>40387</v>
      </c>
      <c r="I164" s="29">
        <v>4.1666666666666661</v>
      </c>
      <c r="J164" s="50" t="s">
        <v>164</v>
      </c>
      <c r="K164" s="14" t="s">
        <v>172</v>
      </c>
      <c r="L164" s="14" t="s">
        <v>149</v>
      </c>
      <c r="M164" s="14" t="s">
        <v>149</v>
      </c>
      <c r="N164" s="14" t="s">
        <v>149</v>
      </c>
    </row>
    <row r="165" spans="1:14" ht="13.8" x14ac:dyDescent="0.3">
      <c r="A165" s="42" t="s">
        <v>35</v>
      </c>
      <c r="B165" s="43" t="s">
        <v>52</v>
      </c>
      <c r="C165" s="13" t="s">
        <v>41</v>
      </c>
      <c r="D165" s="13" t="s">
        <v>107</v>
      </c>
      <c r="E165" s="13" t="s">
        <v>97</v>
      </c>
      <c r="F165" s="33">
        <v>39687</v>
      </c>
      <c r="G165" s="14">
        <f t="shared" si="3"/>
        <v>2.1666666666666665</v>
      </c>
      <c r="H165" s="33">
        <v>40387</v>
      </c>
      <c r="I165" s="29">
        <v>4.1666666666666661</v>
      </c>
      <c r="J165" s="50" t="s">
        <v>164</v>
      </c>
      <c r="K165" s="14" t="s">
        <v>173</v>
      </c>
      <c r="L165" s="14" t="s">
        <v>149</v>
      </c>
      <c r="M165" s="14" t="s">
        <v>149</v>
      </c>
      <c r="N165" s="14" t="s">
        <v>149</v>
      </c>
    </row>
    <row r="166" spans="1:14" ht="13.8" x14ac:dyDescent="0.3">
      <c r="A166" s="42" t="s">
        <v>35</v>
      </c>
      <c r="B166" s="43" t="s">
        <v>52</v>
      </c>
      <c r="C166" s="13" t="s">
        <v>41</v>
      </c>
      <c r="D166" s="13" t="s">
        <v>107</v>
      </c>
      <c r="E166" s="13" t="s">
        <v>97</v>
      </c>
      <c r="F166" s="33">
        <v>39687</v>
      </c>
      <c r="G166" s="14">
        <f t="shared" si="3"/>
        <v>2.1666666666666665</v>
      </c>
      <c r="H166" s="33">
        <v>40387</v>
      </c>
      <c r="I166" s="29">
        <v>4.1666666666666661</v>
      </c>
      <c r="J166" s="50" t="s">
        <v>164</v>
      </c>
      <c r="K166" s="14" t="s">
        <v>174</v>
      </c>
      <c r="L166" s="14" t="s">
        <v>149</v>
      </c>
      <c r="M166" s="14" t="s">
        <v>149</v>
      </c>
      <c r="N166" s="14" t="s">
        <v>149</v>
      </c>
    </row>
    <row r="167" spans="1:14" ht="13.8" x14ac:dyDescent="0.3">
      <c r="A167" s="42" t="s">
        <v>35</v>
      </c>
      <c r="B167" s="43" t="s">
        <v>52</v>
      </c>
      <c r="C167" s="13" t="s">
        <v>41</v>
      </c>
      <c r="D167" s="13" t="s">
        <v>107</v>
      </c>
      <c r="E167" s="13" t="s">
        <v>97</v>
      </c>
      <c r="F167" s="33">
        <v>39687</v>
      </c>
      <c r="G167" s="14">
        <f t="shared" si="3"/>
        <v>2.1666666666666665</v>
      </c>
      <c r="H167" s="33">
        <v>40387</v>
      </c>
      <c r="I167" s="29">
        <v>4.1666666666666661</v>
      </c>
      <c r="J167" s="50" t="s">
        <v>164</v>
      </c>
      <c r="K167" s="14" t="s">
        <v>175</v>
      </c>
      <c r="L167" s="14" t="s">
        <v>149</v>
      </c>
      <c r="M167" s="14" t="s">
        <v>149</v>
      </c>
      <c r="N167" s="14" t="s">
        <v>149</v>
      </c>
    </row>
    <row r="168" spans="1:14" ht="13.8" x14ac:dyDescent="0.3">
      <c r="A168" s="42" t="s">
        <v>35</v>
      </c>
      <c r="B168" s="43" t="s">
        <v>52</v>
      </c>
      <c r="C168" s="13" t="s">
        <v>41</v>
      </c>
      <c r="D168" s="13" t="s">
        <v>107</v>
      </c>
      <c r="E168" s="13" t="s">
        <v>97</v>
      </c>
      <c r="F168" s="33">
        <v>39687</v>
      </c>
      <c r="G168" s="14">
        <f t="shared" si="3"/>
        <v>2.1666666666666665</v>
      </c>
      <c r="H168" s="33">
        <v>40387</v>
      </c>
      <c r="I168" s="29">
        <v>4.1666666666666661</v>
      </c>
      <c r="J168" s="50" t="s">
        <v>164</v>
      </c>
      <c r="K168" s="14" t="s">
        <v>176</v>
      </c>
      <c r="L168" s="14" t="s">
        <v>149</v>
      </c>
      <c r="M168" s="14" t="s">
        <v>149</v>
      </c>
      <c r="N168" s="14" t="s">
        <v>149</v>
      </c>
    </row>
    <row r="169" spans="1:14" ht="13.8" x14ac:dyDescent="0.3">
      <c r="A169" s="42" t="s">
        <v>35</v>
      </c>
      <c r="B169" s="43" t="s">
        <v>52</v>
      </c>
      <c r="C169" s="13" t="s">
        <v>41</v>
      </c>
      <c r="D169" s="13" t="s">
        <v>107</v>
      </c>
      <c r="E169" s="13" t="s">
        <v>97</v>
      </c>
      <c r="F169" s="33">
        <v>39687</v>
      </c>
      <c r="G169" s="14">
        <f t="shared" si="3"/>
        <v>2.1666666666666665</v>
      </c>
      <c r="H169" s="33">
        <v>40387</v>
      </c>
      <c r="I169" s="29">
        <v>4.1666666666666661</v>
      </c>
      <c r="J169" s="50" t="s">
        <v>164</v>
      </c>
      <c r="K169" s="14" t="s">
        <v>177</v>
      </c>
      <c r="L169" s="14" t="s">
        <v>149</v>
      </c>
      <c r="M169" s="14" t="s">
        <v>149</v>
      </c>
      <c r="N169" s="14" t="s">
        <v>149</v>
      </c>
    </row>
    <row r="170" spans="1:14" ht="13.8" x14ac:dyDescent="0.3">
      <c r="A170" s="42" t="s">
        <v>35</v>
      </c>
      <c r="B170" s="43" t="s">
        <v>52</v>
      </c>
      <c r="C170" s="13" t="s">
        <v>41</v>
      </c>
      <c r="D170" s="13" t="s">
        <v>107</v>
      </c>
      <c r="E170" s="13" t="s">
        <v>97</v>
      </c>
      <c r="F170" s="33">
        <v>39687</v>
      </c>
      <c r="G170" s="14">
        <f t="shared" si="3"/>
        <v>2.1666666666666665</v>
      </c>
      <c r="H170" s="33">
        <v>40387</v>
      </c>
      <c r="I170" s="29">
        <v>4.1666666666666661</v>
      </c>
      <c r="J170" s="50" t="s">
        <v>165</v>
      </c>
      <c r="K170" s="14" t="s">
        <v>172</v>
      </c>
      <c r="L170" s="14" t="s">
        <v>149</v>
      </c>
      <c r="M170" s="14" t="s">
        <v>149</v>
      </c>
      <c r="N170" s="14" t="s">
        <v>149</v>
      </c>
    </row>
    <row r="171" spans="1:14" ht="13.8" x14ac:dyDescent="0.3">
      <c r="A171" s="42" t="s">
        <v>35</v>
      </c>
      <c r="B171" s="43" t="s">
        <v>52</v>
      </c>
      <c r="C171" s="13" t="s">
        <v>41</v>
      </c>
      <c r="D171" s="13" t="s">
        <v>107</v>
      </c>
      <c r="E171" s="13" t="s">
        <v>97</v>
      </c>
      <c r="F171" s="33">
        <v>39687</v>
      </c>
      <c r="G171" s="14">
        <f t="shared" si="3"/>
        <v>2.1666666666666665</v>
      </c>
      <c r="H171" s="33">
        <v>40387</v>
      </c>
      <c r="I171" s="29">
        <v>4.1666666666666661</v>
      </c>
      <c r="J171" s="50" t="s">
        <v>165</v>
      </c>
      <c r="K171" s="14" t="s">
        <v>173</v>
      </c>
      <c r="L171" s="14" t="s">
        <v>149</v>
      </c>
      <c r="M171" s="14" t="s">
        <v>149</v>
      </c>
      <c r="N171" s="14" t="s">
        <v>149</v>
      </c>
    </row>
    <row r="172" spans="1:14" ht="13.8" x14ac:dyDescent="0.3">
      <c r="A172" s="42" t="s">
        <v>35</v>
      </c>
      <c r="B172" s="43" t="s">
        <v>52</v>
      </c>
      <c r="C172" s="13" t="s">
        <v>41</v>
      </c>
      <c r="D172" s="13" t="s">
        <v>107</v>
      </c>
      <c r="E172" s="13" t="s">
        <v>97</v>
      </c>
      <c r="F172" s="33">
        <v>39687</v>
      </c>
      <c r="G172" s="14">
        <f t="shared" si="3"/>
        <v>2.1666666666666665</v>
      </c>
      <c r="H172" s="33">
        <v>40387</v>
      </c>
      <c r="I172" s="29">
        <v>4.1666666666666661</v>
      </c>
      <c r="J172" s="50" t="s">
        <v>165</v>
      </c>
      <c r="K172" s="14" t="s">
        <v>174</v>
      </c>
      <c r="L172" s="14" t="s">
        <v>149</v>
      </c>
      <c r="M172" s="14" t="s">
        <v>149</v>
      </c>
      <c r="N172" s="14" t="s">
        <v>149</v>
      </c>
    </row>
    <row r="173" spans="1:14" ht="13.8" x14ac:dyDescent="0.3">
      <c r="A173" s="42" t="s">
        <v>35</v>
      </c>
      <c r="B173" s="43" t="s">
        <v>52</v>
      </c>
      <c r="C173" s="13" t="s">
        <v>41</v>
      </c>
      <c r="D173" s="13" t="s">
        <v>107</v>
      </c>
      <c r="E173" s="13" t="s">
        <v>97</v>
      </c>
      <c r="F173" s="33">
        <v>39687</v>
      </c>
      <c r="G173" s="14">
        <f t="shared" si="3"/>
        <v>2.1666666666666665</v>
      </c>
      <c r="H173" s="33">
        <v>40387</v>
      </c>
      <c r="I173" s="29">
        <v>4.1666666666666661</v>
      </c>
      <c r="J173" s="50" t="s">
        <v>165</v>
      </c>
      <c r="K173" s="14" t="s">
        <v>175</v>
      </c>
      <c r="L173" s="14" t="s">
        <v>149</v>
      </c>
      <c r="M173" s="14" t="s">
        <v>149</v>
      </c>
      <c r="N173" s="14" t="s">
        <v>149</v>
      </c>
    </row>
    <row r="174" spans="1:14" ht="13.8" x14ac:dyDescent="0.3">
      <c r="A174" s="42" t="s">
        <v>35</v>
      </c>
      <c r="B174" s="43" t="s">
        <v>52</v>
      </c>
      <c r="C174" s="13" t="s">
        <v>41</v>
      </c>
      <c r="D174" s="13" t="s">
        <v>107</v>
      </c>
      <c r="E174" s="13" t="s">
        <v>97</v>
      </c>
      <c r="F174" s="33">
        <v>39687</v>
      </c>
      <c r="G174" s="14">
        <f t="shared" si="3"/>
        <v>2.1666666666666665</v>
      </c>
      <c r="H174" s="33">
        <v>40387</v>
      </c>
      <c r="I174" s="29">
        <v>4.1666666666666661</v>
      </c>
      <c r="J174" s="50" t="s">
        <v>165</v>
      </c>
      <c r="K174" s="14" t="s">
        <v>176</v>
      </c>
      <c r="L174" s="14" t="s">
        <v>149</v>
      </c>
      <c r="M174" s="14" t="s">
        <v>149</v>
      </c>
      <c r="N174" s="14" t="s">
        <v>149</v>
      </c>
    </row>
    <row r="175" spans="1:14" ht="13.8" x14ac:dyDescent="0.3">
      <c r="A175" s="42" t="s">
        <v>35</v>
      </c>
      <c r="B175" s="43" t="s">
        <v>52</v>
      </c>
      <c r="C175" s="13" t="s">
        <v>41</v>
      </c>
      <c r="D175" s="13" t="s">
        <v>107</v>
      </c>
      <c r="E175" s="13" t="s">
        <v>97</v>
      </c>
      <c r="F175" s="33">
        <v>39687</v>
      </c>
      <c r="G175" s="14">
        <f t="shared" si="3"/>
        <v>2.1666666666666665</v>
      </c>
      <c r="H175" s="33">
        <v>40387</v>
      </c>
      <c r="I175" s="29">
        <v>4.1666666666666661</v>
      </c>
      <c r="J175" s="50" t="s">
        <v>165</v>
      </c>
      <c r="K175" s="14" t="s">
        <v>177</v>
      </c>
      <c r="L175" s="14" t="s">
        <v>149</v>
      </c>
      <c r="M175" s="14" t="s">
        <v>149</v>
      </c>
      <c r="N175" s="14" t="s">
        <v>149</v>
      </c>
    </row>
    <row r="176" spans="1:14" ht="13.8" x14ac:dyDescent="0.3">
      <c r="A176" s="42" t="s">
        <v>35</v>
      </c>
      <c r="B176" s="43" t="s">
        <v>52</v>
      </c>
      <c r="C176" s="13" t="s">
        <v>41</v>
      </c>
      <c r="D176" s="13" t="s">
        <v>107</v>
      </c>
      <c r="E176" s="13" t="s">
        <v>97</v>
      </c>
      <c r="F176" s="33">
        <v>39687</v>
      </c>
      <c r="G176" s="14">
        <f t="shared" si="3"/>
        <v>2.1666666666666665</v>
      </c>
      <c r="H176" s="33">
        <v>40387</v>
      </c>
      <c r="I176" s="29">
        <v>4.1666666666666661</v>
      </c>
      <c r="J176" s="50" t="s">
        <v>166</v>
      </c>
      <c r="K176" s="14" t="s">
        <v>172</v>
      </c>
      <c r="L176" s="14" t="s">
        <v>149</v>
      </c>
      <c r="M176" s="14" t="s">
        <v>149</v>
      </c>
      <c r="N176" s="14" t="s">
        <v>149</v>
      </c>
    </row>
    <row r="177" spans="1:14" ht="13.8" x14ac:dyDescent="0.3">
      <c r="A177" s="42" t="s">
        <v>35</v>
      </c>
      <c r="B177" s="43" t="s">
        <v>52</v>
      </c>
      <c r="C177" s="13" t="s">
        <v>41</v>
      </c>
      <c r="D177" s="13" t="s">
        <v>107</v>
      </c>
      <c r="E177" s="13" t="s">
        <v>97</v>
      </c>
      <c r="F177" s="33">
        <v>39687</v>
      </c>
      <c r="G177" s="14">
        <f t="shared" si="3"/>
        <v>2.1666666666666665</v>
      </c>
      <c r="H177" s="33">
        <v>40387</v>
      </c>
      <c r="I177" s="29">
        <v>4.1666666666666661</v>
      </c>
      <c r="J177" s="50" t="s">
        <v>166</v>
      </c>
      <c r="K177" s="14" t="s">
        <v>173</v>
      </c>
      <c r="L177" s="14" t="s">
        <v>149</v>
      </c>
      <c r="M177" s="14" t="s">
        <v>149</v>
      </c>
      <c r="N177" s="14" t="s">
        <v>149</v>
      </c>
    </row>
    <row r="178" spans="1:14" ht="13.8" x14ac:dyDescent="0.3">
      <c r="A178" s="42" t="s">
        <v>35</v>
      </c>
      <c r="B178" s="43" t="s">
        <v>52</v>
      </c>
      <c r="C178" s="13" t="s">
        <v>41</v>
      </c>
      <c r="D178" s="13" t="s">
        <v>107</v>
      </c>
      <c r="E178" s="13" t="s">
        <v>97</v>
      </c>
      <c r="F178" s="33">
        <v>39687</v>
      </c>
      <c r="G178" s="14">
        <f t="shared" si="3"/>
        <v>2.1666666666666665</v>
      </c>
      <c r="H178" s="33">
        <v>40387</v>
      </c>
      <c r="I178" s="29">
        <v>4.1666666666666661</v>
      </c>
      <c r="J178" s="50" t="s">
        <v>166</v>
      </c>
      <c r="K178" s="14" t="s">
        <v>174</v>
      </c>
      <c r="L178" s="14" t="s">
        <v>149</v>
      </c>
      <c r="M178" s="14" t="s">
        <v>149</v>
      </c>
      <c r="N178" s="14" t="s">
        <v>149</v>
      </c>
    </row>
    <row r="179" spans="1:14" ht="13.8" x14ac:dyDescent="0.3">
      <c r="A179" s="42" t="s">
        <v>35</v>
      </c>
      <c r="B179" s="43" t="s">
        <v>52</v>
      </c>
      <c r="C179" s="13" t="s">
        <v>41</v>
      </c>
      <c r="D179" s="13" t="s">
        <v>107</v>
      </c>
      <c r="E179" s="13" t="s">
        <v>97</v>
      </c>
      <c r="F179" s="33">
        <v>39687</v>
      </c>
      <c r="G179" s="14">
        <f t="shared" si="3"/>
        <v>2.1666666666666665</v>
      </c>
      <c r="H179" s="33">
        <v>40387</v>
      </c>
      <c r="I179" s="29">
        <v>4.1666666666666661</v>
      </c>
      <c r="J179" s="50" t="s">
        <v>166</v>
      </c>
      <c r="K179" s="14" t="s">
        <v>175</v>
      </c>
      <c r="L179" s="14" t="s">
        <v>149</v>
      </c>
      <c r="M179" s="14" t="s">
        <v>149</v>
      </c>
      <c r="N179" s="14" t="s">
        <v>149</v>
      </c>
    </row>
    <row r="180" spans="1:14" ht="13.8" x14ac:dyDescent="0.3">
      <c r="A180" s="42" t="s">
        <v>35</v>
      </c>
      <c r="B180" s="43" t="s">
        <v>52</v>
      </c>
      <c r="C180" s="13" t="s">
        <v>41</v>
      </c>
      <c r="D180" s="13" t="s">
        <v>107</v>
      </c>
      <c r="E180" s="13" t="s">
        <v>97</v>
      </c>
      <c r="F180" s="33">
        <v>39687</v>
      </c>
      <c r="G180" s="14">
        <f t="shared" si="3"/>
        <v>2.1666666666666665</v>
      </c>
      <c r="H180" s="33">
        <v>40387</v>
      </c>
      <c r="I180" s="29">
        <v>4.1666666666666661</v>
      </c>
      <c r="J180" s="50" t="s">
        <v>166</v>
      </c>
      <c r="K180" s="14" t="s">
        <v>176</v>
      </c>
      <c r="L180" s="14" t="s">
        <v>149</v>
      </c>
      <c r="M180" s="14" t="s">
        <v>149</v>
      </c>
      <c r="N180" s="14" t="s">
        <v>149</v>
      </c>
    </row>
    <row r="181" spans="1:14" ht="13.8" x14ac:dyDescent="0.3">
      <c r="A181" s="42" t="s">
        <v>35</v>
      </c>
      <c r="B181" s="43" t="s">
        <v>52</v>
      </c>
      <c r="C181" s="13" t="s">
        <v>41</v>
      </c>
      <c r="D181" s="13" t="s">
        <v>107</v>
      </c>
      <c r="E181" s="13" t="s">
        <v>97</v>
      </c>
      <c r="F181" s="33">
        <v>39687</v>
      </c>
      <c r="G181" s="14">
        <f t="shared" si="3"/>
        <v>2.1666666666666665</v>
      </c>
      <c r="H181" s="33">
        <v>40387</v>
      </c>
      <c r="I181" s="29">
        <v>4.1666666666666661</v>
      </c>
      <c r="J181" s="50" t="s">
        <v>166</v>
      </c>
      <c r="K181" s="14" t="s">
        <v>177</v>
      </c>
      <c r="L181" s="14" t="s">
        <v>149</v>
      </c>
      <c r="M181" s="14" t="s">
        <v>149</v>
      </c>
      <c r="N181" s="14" t="s">
        <v>149</v>
      </c>
    </row>
    <row r="182" spans="1:14" ht="13.8" x14ac:dyDescent="0.3">
      <c r="A182" s="42" t="s">
        <v>36</v>
      </c>
      <c r="B182" s="43" t="s">
        <v>52</v>
      </c>
      <c r="C182" s="13" t="s">
        <v>41</v>
      </c>
      <c r="D182" s="13" t="s">
        <v>45</v>
      </c>
      <c r="E182" s="13" t="s">
        <v>100</v>
      </c>
      <c r="F182" s="33">
        <v>39616</v>
      </c>
      <c r="G182" s="14">
        <f t="shared" ref="G182:G199" si="4">6-3/12</f>
        <v>5.75</v>
      </c>
      <c r="H182" s="33">
        <v>40456</v>
      </c>
      <c r="I182" s="29">
        <v>8.0833333333333339</v>
      </c>
      <c r="J182" s="50" t="s">
        <v>164</v>
      </c>
      <c r="K182" s="14" t="s">
        <v>172</v>
      </c>
      <c r="L182" s="14">
        <v>0</v>
      </c>
      <c r="M182" s="14">
        <v>0.1875</v>
      </c>
      <c r="N182" s="14">
        <v>9.375E-2</v>
      </c>
    </row>
    <row r="183" spans="1:14" ht="13.8" x14ac:dyDescent="0.3">
      <c r="A183" s="42" t="s">
        <v>36</v>
      </c>
      <c r="B183" s="43" t="s">
        <v>52</v>
      </c>
      <c r="C183" s="13" t="s">
        <v>41</v>
      </c>
      <c r="D183" s="13" t="s">
        <v>45</v>
      </c>
      <c r="E183" s="13" t="s">
        <v>100</v>
      </c>
      <c r="F183" s="33">
        <v>39616</v>
      </c>
      <c r="G183" s="14">
        <f t="shared" si="4"/>
        <v>5.75</v>
      </c>
      <c r="H183" s="33">
        <v>40456</v>
      </c>
      <c r="I183" s="29">
        <v>8.0833333333333339</v>
      </c>
      <c r="J183" s="50" t="s">
        <v>164</v>
      </c>
      <c r="K183" s="14" t="s">
        <v>173</v>
      </c>
      <c r="L183" s="14">
        <v>0</v>
      </c>
      <c r="M183" s="14">
        <v>0.125</v>
      </c>
      <c r="N183" s="14">
        <v>6.25E-2</v>
      </c>
    </row>
    <row r="184" spans="1:14" ht="13.8" x14ac:dyDescent="0.3">
      <c r="A184" s="42" t="s">
        <v>36</v>
      </c>
      <c r="B184" s="43" t="s">
        <v>52</v>
      </c>
      <c r="C184" s="13" t="s">
        <v>41</v>
      </c>
      <c r="D184" s="13" t="s">
        <v>45</v>
      </c>
      <c r="E184" s="13" t="s">
        <v>100</v>
      </c>
      <c r="F184" s="33">
        <v>39616</v>
      </c>
      <c r="G184" s="14">
        <f t="shared" si="4"/>
        <v>5.75</v>
      </c>
      <c r="H184" s="33">
        <v>40456</v>
      </c>
      <c r="I184" s="29">
        <v>8.0833333333333339</v>
      </c>
      <c r="J184" s="50" t="s">
        <v>164</v>
      </c>
      <c r="K184" s="14" t="s">
        <v>174</v>
      </c>
      <c r="L184" s="14">
        <v>6.25E-2</v>
      </c>
      <c r="M184" s="14">
        <v>0.1875</v>
      </c>
      <c r="N184" s="14">
        <v>0.125</v>
      </c>
    </row>
    <row r="185" spans="1:14" ht="13.8" x14ac:dyDescent="0.3">
      <c r="A185" s="42" t="s">
        <v>36</v>
      </c>
      <c r="B185" s="43" t="s">
        <v>52</v>
      </c>
      <c r="C185" s="13" t="s">
        <v>41</v>
      </c>
      <c r="D185" s="13" t="s">
        <v>45</v>
      </c>
      <c r="E185" s="13" t="s">
        <v>100</v>
      </c>
      <c r="F185" s="33">
        <v>39616</v>
      </c>
      <c r="G185" s="14">
        <f t="shared" si="4"/>
        <v>5.75</v>
      </c>
      <c r="H185" s="33">
        <v>40456</v>
      </c>
      <c r="I185" s="29">
        <v>8.0833333333333339</v>
      </c>
      <c r="J185" s="50" t="s">
        <v>164</v>
      </c>
      <c r="K185" s="14" t="s">
        <v>175</v>
      </c>
      <c r="L185" s="14">
        <v>6.25E-2</v>
      </c>
      <c r="M185" s="14">
        <v>0.1875</v>
      </c>
      <c r="N185" s="14">
        <v>0.125</v>
      </c>
    </row>
    <row r="186" spans="1:14" ht="13.8" x14ac:dyDescent="0.3">
      <c r="A186" s="42" t="s">
        <v>36</v>
      </c>
      <c r="B186" s="43" t="s">
        <v>52</v>
      </c>
      <c r="C186" s="13" t="s">
        <v>41</v>
      </c>
      <c r="D186" s="13" t="s">
        <v>45</v>
      </c>
      <c r="E186" s="13" t="s">
        <v>100</v>
      </c>
      <c r="F186" s="33">
        <v>39616</v>
      </c>
      <c r="G186" s="14">
        <f t="shared" si="4"/>
        <v>5.75</v>
      </c>
      <c r="H186" s="33">
        <v>40456</v>
      </c>
      <c r="I186" s="29">
        <v>8.0833333333333339</v>
      </c>
      <c r="J186" s="50" t="s">
        <v>164</v>
      </c>
      <c r="K186" s="14" t="s">
        <v>176</v>
      </c>
      <c r="L186" s="14">
        <v>6.25E-2</v>
      </c>
      <c r="M186" s="14">
        <v>6.25E-2</v>
      </c>
      <c r="N186" s="14">
        <v>6.25E-2</v>
      </c>
    </row>
    <row r="187" spans="1:14" ht="13.8" x14ac:dyDescent="0.3">
      <c r="A187" s="42" t="s">
        <v>36</v>
      </c>
      <c r="B187" s="43" t="s">
        <v>52</v>
      </c>
      <c r="C187" s="13" t="s">
        <v>41</v>
      </c>
      <c r="D187" s="13" t="s">
        <v>45</v>
      </c>
      <c r="E187" s="13" t="s">
        <v>100</v>
      </c>
      <c r="F187" s="33">
        <v>39616</v>
      </c>
      <c r="G187" s="14">
        <f t="shared" si="4"/>
        <v>5.75</v>
      </c>
      <c r="H187" s="33">
        <v>40456</v>
      </c>
      <c r="I187" s="29">
        <v>8.0833333333333339</v>
      </c>
      <c r="J187" s="50" t="s">
        <v>164</v>
      </c>
      <c r="K187" s="14" t="s">
        <v>177</v>
      </c>
      <c r="L187" s="14">
        <v>6.25E-2</v>
      </c>
      <c r="M187" s="14">
        <v>6.25E-2</v>
      </c>
      <c r="N187" s="14">
        <v>6.25E-2</v>
      </c>
    </row>
    <row r="188" spans="1:14" ht="13.8" x14ac:dyDescent="0.3">
      <c r="A188" s="42" t="s">
        <v>36</v>
      </c>
      <c r="B188" s="43" t="s">
        <v>52</v>
      </c>
      <c r="C188" s="13" t="s">
        <v>41</v>
      </c>
      <c r="D188" s="13" t="s">
        <v>45</v>
      </c>
      <c r="E188" s="13" t="s">
        <v>100</v>
      </c>
      <c r="F188" s="33">
        <v>39616</v>
      </c>
      <c r="G188" s="14">
        <f t="shared" si="4"/>
        <v>5.75</v>
      </c>
      <c r="H188" s="33">
        <v>40456</v>
      </c>
      <c r="I188" s="29">
        <v>8.0833333333333339</v>
      </c>
      <c r="J188" s="50" t="s">
        <v>165</v>
      </c>
      <c r="K188" s="14" t="s">
        <v>172</v>
      </c>
      <c r="L188" s="14">
        <v>6.25E-2</v>
      </c>
      <c r="M188" s="14">
        <v>6.25E-2</v>
      </c>
      <c r="N188" s="14">
        <v>6.25E-2</v>
      </c>
    </row>
    <row r="189" spans="1:14" ht="13.8" x14ac:dyDescent="0.3">
      <c r="A189" s="42" t="s">
        <v>36</v>
      </c>
      <c r="B189" s="43" t="s">
        <v>52</v>
      </c>
      <c r="C189" s="13" t="s">
        <v>41</v>
      </c>
      <c r="D189" s="13" t="s">
        <v>45</v>
      </c>
      <c r="E189" s="13" t="s">
        <v>100</v>
      </c>
      <c r="F189" s="33">
        <v>39616</v>
      </c>
      <c r="G189" s="14">
        <f t="shared" si="4"/>
        <v>5.75</v>
      </c>
      <c r="H189" s="33">
        <v>40456</v>
      </c>
      <c r="I189" s="29">
        <v>8.0833333333333339</v>
      </c>
      <c r="J189" s="50" t="s">
        <v>165</v>
      </c>
      <c r="K189" s="14" t="s">
        <v>173</v>
      </c>
      <c r="L189" s="14">
        <v>6.25E-2</v>
      </c>
      <c r="M189" s="14">
        <v>6.25E-2</v>
      </c>
      <c r="N189" s="14">
        <v>6.25E-2</v>
      </c>
    </row>
    <row r="190" spans="1:14" ht="13.8" x14ac:dyDescent="0.3">
      <c r="A190" s="42" t="s">
        <v>36</v>
      </c>
      <c r="B190" s="43" t="s">
        <v>52</v>
      </c>
      <c r="C190" s="13" t="s">
        <v>41</v>
      </c>
      <c r="D190" s="13" t="s">
        <v>45</v>
      </c>
      <c r="E190" s="13" t="s">
        <v>100</v>
      </c>
      <c r="F190" s="33">
        <v>39616</v>
      </c>
      <c r="G190" s="14">
        <f t="shared" si="4"/>
        <v>5.75</v>
      </c>
      <c r="H190" s="33">
        <v>40456</v>
      </c>
      <c r="I190" s="29">
        <v>8.0833333333333339</v>
      </c>
      <c r="J190" s="50" t="s">
        <v>165</v>
      </c>
      <c r="K190" s="14" t="s">
        <v>174</v>
      </c>
      <c r="L190" s="14">
        <v>0</v>
      </c>
      <c r="M190" s="14">
        <v>0.125</v>
      </c>
      <c r="N190" s="14">
        <v>6.25E-2</v>
      </c>
    </row>
    <row r="191" spans="1:14" ht="13.8" x14ac:dyDescent="0.3">
      <c r="A191" s="42" t="s">
        <v>36</v>
      </c>
      <c r="B191" s="43" t="s">
        <v>52</v>
      </c>
      <c r="C191" s="13" t="s">
        <v>41</v>
      </c>
      <c r="D191" s="13" t="s">
        <v>45</v>
      </c>
      <c r="E191" s="13" t="s">
        <v>100</v>
      </c>
      <c r="F191" s="33">
        <v>39616</v>
      </c>
      <c r="G191" s="14">
        <f t="shared" si="4"/>
        <v>5.75</v>
      </c>
      <c r="H191" s="33">
        <v>40456</v>
      </c>
      <c r="I191" s="29">
        <v>8.0833333333333339</v>
      </c>
      <c r="J191" s="50" t="s">
        <v>165</v>
      </c>
      <c r="K191" s="14" t="s">
        <v>175</v>
      </c>
      <c r="L191" s="14">
        <v>0</v>
      </c>
      <c r="M191" s="14">
        <v>0.125</v>
      </c>
      <c r="N191" s="14">
        <v>6.25E-2</v>
      </c>
    </row>
    <row r="192" spans="1:14" ht="13.8" x14ac:dyDescent="0.3">
      <c r="A192" s="42" t="s">
        <v>36</v>
      </c>
      <c r="B192" s="43" t="s">
        <v>52</v>
      </c>
      <c r="C192" s="13" t="s">
        <v>41</v>
      </c>
      <c r="D192" s="13" t="s">
        <v>45</v>
      </c>
      <c r="E192" s="13" t="s">
        <v>100</v>
      </c>
      <c r="F192" s="33">
        <v>39616</v>
      </c>
      <c r="G192" s="14">
        <f t="shared" si="4"/>
        <v>5.75</v>
      </c>
      <c r="H192" s="33">
        <v>40456</v>
      </c>
      <c r="I192" s="29">
        <v>8.0833333333333339</v>
      </c>
      <c r="J192" s="50" t="s">
        <v>165</v>
      </c>
      <c r="K192" s="14" t="s">
        <v>176</v>
      </c>
      <c r="L192" s="14">
        <v>0</v>
      </c>
      <c r="M192" s="14">
        <v>0.125</v>
      </c>
      <c r="N192" s="14">
        <v>6.25E-2</v>
      </c>
    </row>
    <row r="193" spans="1:14" ht="13.8" x14ac:dyDescent="0.3">
      <c r="A193" s="42" t="s">
        <v>36</v>
      </c>
      <c r="B193" s="43" t="s">
        <v>52</v>
      </c>
      <c r="C193" s="13" t="s">
        <v>41</v>
      </c>
      <c r="D193" s="13" t="s">
        <v>45</v>
      </c>
      <c r="E193" s="13" t="s">
        <v>100</v>
      </c>
      <c r="F193" s="33">
        <v>39616</v>
      </c>
      <c r="G193" s="14">
        <f t="shared" si="4"/>
        <v>5.75</v>
      </c>
      <c r="H193" s="33">
        <v>40456</v>
      </c>
      <c r="I193" s="29">
        <v>8.0833333333333339</v>
      </c>
      <c r="J193" s="50" t="s">
        <v>165</v>
      </c>
      <c r="K193" s="14" t="s">
        <v>177</v>
      </c>
      <c r="L193" s="14">
        <v>0</v>
      </c>
      <c r="M193" s="14">
        <v>0.125</v>
      </c>
      <c r="N193" s="14">
        <v>6.25E-2</v>
      </c>
    </row>
    <row r="194" spans="1:14" ht="13.8" x14ac:dyDescent="0.3">
      <c r="A194" s="42" t="s">
        <v>36</v>
      </c>
      <c r="B194" s="43" t="s">
        <v>52</v>
      </c>
      <c r="C194" s="13" t="s">
        <v>41</v>
      </c>
      <c r="D194" s="13" t="s">
        <v>45</v>
      </c>
      <c r="E194" s="13" t="s">
        <v>100</v>
      </c>
      <c r="F194" s="33">
        <v>39616</v>
      </c>
      <c r="G194" s="14">
        <f t="shared" si="4"/>
        <v>5.75</v>
      </c>
      <c r="H194" s="33">
        <v>40456</v>
      </c>
      <c r="I194" s="29">
        <v>8.0833333333333339</v>
      </c>
      <c r="J194" s="50" t="s">
        <v>166</v>
      </c>
      <c r="K194" s="14" t="s">
        <v>172</v>
      </c>
      <c r="L194" s="14">
        <v>0</v>
      </c>
      <c r="M194" s="14">
        <v>0.125</v>
      </c>
      <c r="N194" s="14">
        <v>6.25E-2</v>
      </c>
    </row>
    <row r="195" spans="1:14" ht="13.8" x14ac:dyDescent="0.3">
      <c r="A195" s="42" t="s">
        <v>36</v>
      </c>
      <c r="B195" s="43" t="s">
        <v>52</v>
      </c>
      <c r="C195" s="13" t="s">
        <v>41</v>
      </c>
      <c r="D195" s="13" t="s">
        <v>45</v>
      </c>
      <c r="E195" s="13" t="s">
        <v>100</v>
      </c>
      <c r="F195" s="33">
        <v>39616</v>
      </c>
      <c r="G195" s="14">
        <f t="shared" si="4"/>
        <v>5.75</v>
      </c>
      <c r="H195" s="33">
        <v>40456</v>
      </c>
      <c r="I195" s="29">
        <v>8.0833333333333339</v>
      </c>
      <c r="J195" s="50" t="s">
        <v>166</v>
      </c>
      <c r="K195" s="14" t="s">
        <v>173</v>
      </c>
      <c r="L195" s="14">
        <v>0</v>
      </c>
      <c r="M195" s="14">
        <v>0.125</v>
      </c>
      <c r="N195" s="14">
        <v>6.25E-2</v>
      </c>
    </row>
    <row r="196" spans="1:14" ht="13.8" x14ac:dyDescent="0.3">
      <c r="A196" s="42" t="s">
        <v>36</v>
      </c>
      <c r="B196" s="43" t="s">
        <v>52</v>
      </c>
      <c r="C196" s="13" t="s">
        <v>41</v>
      </c>
      <c r="D196" s="13" t="s">
        <v>45</v>
      </c>
      <c r="E196" s="13" t="s">
        <v>100</v>
      </c>
      <c r="F196" s="33">
        <v>39616</v>
      </c>
      <c r="G196" s="14">
        <f t="shared" si="4"/>
        <v>5.75</v>
      </c>
      <c r="H196" s="33">
        <v>40456</v>
      </c>
      <c r="I196" s="29">
        <v>8.0833333333333339</v>
      </c>
      <c r="J196" s="50" t="s">
        <v>166</v>
      </c>
      <c r="K196" s="14" t="s">
        <v>174</v>
      </c>
      <c r="L196" s="14">
        <v>0</v>
      </c>
      <c r="M196" s="14">
        <v>0.1875</v>
      </c>
      <c r="N196" s="14">
        <v>9.375E-2</v>
      </c>
    </row>
    <row r="197" spans="1:14" ht="13.8" x14ac:dyDescent="0.3">
      <c r="A197" s="42" t="s">
        <v>36</v>
      </c>
      <c r="B197" s="43" t="s">
        <v>52</v>
      </c>
      <c r="C197" s="13" t="s">
        <v>41</v>
      </c>
      <c r="D197" s="13" t="s">
        <v>45</v>
      </c>
      <c r="E197" s="13" t="s">
        <v>100</v>
      </c>
      <c r="F197" s="33">
        <v>39616</v>
      </c>
      <c r="G197" s="14">
        <f t="shared" si="4"/>
        <v>5.75</v>
      </c>
      <c r="H197" s="33">
        <v>40456</v>
      </c>
      <c r="I197" s="29">
        <v>8.0833333333333339</v>
      </c>
      <c r="J197" s="50" t="s">
        <v>166</v>
      </c>
      <c r="K197" s="14" t="s">
        <v>175</v>
      </c>
      <c r="L197" s="14">
        <v>0</v>
      </c>
      <c r="M197" s="14">
        <v>0.1875</v>
      </c>
      <c r="N197" s="14">
        <v>9.375E-2</v>
      </c>
    </row>
    <row r="198" spans="1:14" ht="13.8" x14ac:dyDescent="0.3">
      <c r="A198" s="42" t="s">
        <v>36</v>
      </c>
      <c r="B198" s="43" t="s">
        <v>52</v>
      </c>
      <c r="C198" s="13" t="s">
        <v>41</v>
      </c>
      <c r="D198" s="13" t="s">
        <v>45</v>
      </c>
      <c r="E198" s="13" t="s">
        <v>100</v>
      </c>
      <c r="F198" s="33">
        <v>39616</v>
      </c>
      <c r="G198" s="14">
        <f t="shared" si="4"/>
        <v>5.75</v>
      </c>
      <c r="H198" s="33">
        <v>40456</v>
      </c>
      <c r="I198" s="29">
        <v>8.0833333333333339</v>
      </c>
      <c r="J198" s="50" t="s">
        <v>166</v>
      </c>
      <c r="K198" s="14" t="s">
        <v>176</v>
      </c>
      <c r="L198" s="14">
        <v>0</v>
      </c>
      <c r="M198" s="14">
        <v>0.1875</v>
      </c>
      <c r="N198" s="14">
        <v>9.375E-2</v>
      </c>
    </row>
    <row r="199" spans="1:14" ht="13.8" x14ac:dyDescent="0.3">
      <c r="A199" s="42" t="s">
        <v>36</v>
      </c>
      <c r="B199" s="43" t="s">
        <v>52</v>
      </c>
      <c r="C199" s="13" t="s">
        <v>41</v>
      </c>
      <c r="D199" s="13" t="s">
        <v>45</v>
      </c>
      <c r="E199" s="13" t="s">
        <v>100</v>
      </c>
      <c r="F199" s="33">
        <v>39616</v>
      </c>
      <c r="G199" s="14">
        <f t="shared" si="4"/>
        <v>5.75</v>
      </c>
      <c r="H199" s="33">
        <v>40456</v>
      </c>
      <c r="I199" s="29">
        <v>8.0833333333333339</v>
      </c>
      <c r="J199" s="50" t="s">
        <v>166</v>
      </c>
      <c r="K199" s="14" t="s">
        <v>177</v>
      </c>
      <c r="L199" s="14">
        <v>0</v>
      </c>
      <c r="M199" s="14">
        <v>0.125</v>
      </c>
      <c r="N199" s="14">
        <v>6.25E-2</v>
      </c>
    </row>
    <row r="200" spans="1:14" ht="13.8" x14ac:dyDescent="0.3">
      <c r="A200" s="42" t="s">
        <v>36</v>
      </c>
      <c r="B200" s="43" t="s">
        <v>52</v>
      </c>
      <c r="C200" s="13" t="s">
        <v>41</v>
      </c>
      <c r="D200" s="13" t="s">
        <v>54</v>
      </c>
      <c r="E200" s="13" t="s">
        <v>100</v>
      </c>
      <c r="F200" s="33">
        <v>39616</v>
      </c>
      <c r="G200" s="14">
        <f t="shared" ref="G200:G236" si="5">6-3/12</f>
        <v>5.75</v>
      </c>
      <c r="H200" s="33">
        <v>40456</v>
      </c>
      <c r="I200" s="29">
        <v>8.0833333333333339</v>
      </c>
      <c r="J200" s="50" t="s">
        <v>164</v>
      </c>
      <c r="K200" s="14" t="s">
        <v>172</v>
      </c>
      <c r="L200" s="14">
        <v>6.25E-2</v>
      </c>
      <c r="M200" s="14">
        <v>0.125</v>
      </c>
      <c r="N200" s="14">
        <v>9.375E-2</v>
      </c>
    </row>
    <row r="201" spans="1:14" ht="13.8" x14ac:dyDescent="0.3">
      <c r="A201" s="42" t="s">
        <v>36</v>
      </c>
      <c r="B201" s="43" t="s">
        <v>52</v>
      </c>
      <c r="C201" s="13" t="s">
        <v>41</v>
      </c>
      <c r="D201" s="13" t="s">
        <v>54</v>
      </c>
      <c r="E201" s="13" t="s">
        <v>100</v>
      </c>
      <c r="F201" s="33">
        <v>39616</v>
      </c>
      <c r="G201" s="14">
        <f t="shared" ref="G201:G217" si="6">6-3/12</f>
        <v>5.75</v>
      </c>
      <c r="H201" s="33">
        <v>40456</v>
      </c>
      <c r="I201" s="29">
        <v>8.0833333333333339</v>
      </c>
      <c r="J201" s="50" t="s">
        <v>164</v>
      </c>
      <c r="K201" s="14" t="s">
        <v>173</v>
      </c>
      <c r="L201" s="14">
        <v>6.25E-2</v>
      </c>
      <c r="M201" s="14">
        <v>6.25E-2</v>
      </c>
      <c r="N201" s="14">
        <v>6.25E-2</v>
      </c>
    </row>
    <row r="202" spans="1:14" ht="13.8" x14ac:dyDescent="0.3">
      <c r="A202" s="42" t="s">
        <v>36</v>
      </c>
      <c r="B202" s="43" t="s">
        <v>52</v>
      </c>
      <c r="C202" s="13" t="s">
        <v>41</v>
      </c>
      <c r="D202" s="13" t="s">
        <v>54</v>
      </c>
      <c r="E202" s="13" t="s">
        <v>100</v>
      </c>
      <c r="F202" s="33">
        <v>39616</v>
      </c>
      <c r="G202" s="14">
        <f t="shared" si="6"/>
        <v>5.75</v>
      </c>
      <c r="H202" s="33">
        <v>40456</v>
      </c>
      <c r="I202" s="29">
        <v>8.0833333333333339</v>
      </c>
      <c r="J202" s="50" t="s">
        <v>164</v>
      </c>
      <c r="K202" s="14" t="s">
        <v>174</v>
      </c>
      <c r="L202" s="14">
        <v>0</v>
      </c>
      <c r="M202" s="14">
        <v>6.25E-2</v>
      </c>
      <c r="N202" s="14">
        <v>3.125E-2</v>
      </c>
    </row>
    <row r="203" spans="1:14" ht="13.8" x14ac:dyDescent="0.3">
      <c r="A203" s="42" t="s">
        <v>36</v>
      </c>
      <c r="B203" s="43" t="s">
        <v>52</v>
      </c>
      <c r="C203" s="13" t="s">
        <v>41</v>
      </c>
      <c r="D203" s="13" t="s">
        <v>54</v>
      </c>
      <c r="E203" s="13" t="s">
        <v>100</v>
      </c>
      <c r="F203" s="33">
        <v>39616</v>
      </c>
      <c r="G203" s="14">
        <f t="shared" si="6"/>
        <v>5.75</v>
      </c>
      <c r="H203" s="33">
        <v>40456</v>
      </c>
      <c r="I203" s="29">
        <v>8.0833333333333339</v>
      </c>
      <c r="J203" s="50" t="s">
        <v>164</v>
      </c>
      <c r="K203" s="14" t="s">
        <v>175</v>
      </c>
      <c r="L203" s="14">
        <v>0</v>
      </c>
      <c r="M203" s="14">
        <v>6.25E-2</v>
      </c>
      <c r="N203" s="14">
        <v>3.125E-2</v>
      </c>
    </row>
    <row r="204" spans="1:14" ht="13.8" x14ac:dyDescent="0.3">
      <c r="A204" s="42" t="s">
        <v>36</v>
      </c>
      <c r="B204" s="43" t="s">
        <v>52</v>
      </c>
      <c r="C204" s="13" t="s">
        <v>41</v>
      </c>
      <c r="D204" s="13" t="s">
        <v>54</v>
      </c>
      <c r="E204" s="13" t="s">
        <v>100</v>
      </c>
      <c r="F204" s="33">
        <v>39616</v>
      </c>
      <c r="G204" s="14">
        <f t="shared" si="6"/>
        <v>5.75</v>
      </c>
      <c r="H204" s="33">
        <v>40456</v>
      </c>
      <c r="I204" s="29">
        <v>8.0833333333333339</v>
      </c>
      <c r="J204" s="50" t="s">
        <v>164</v>
      </c>
      <c r="K204" s="14" t="s">
        <v>176</v>
      </c>
      <c r="L204" s="14">
        <v>0</v>
      </c>
      <c r="M204" s="14">
        <v>0.125</v>
      </c>
      <c r="N204" s="14">
        <v>6.25E-2</v>
      </c>
    </row>
    <row r="205" spans="1:14" ht="13.8" x14ac:dyDescent="0.3">
      <c r="A205" s="42" t="s">
        <v>36</v>
      </c>
      <c r="B205" s="43" t="s">
        <v>52</v>
      </c>
      <c r="C205" s="13" t="s">
        <v>41</v>
      </c>
      <c r="D205" s="13" t="s">
        <v>54</v>
      </c>
      <c r="E205" s="13" t="s">
        <v>100</v>
      </c>
      <c r="F205" s="33">
        <v>39616</v>
      </c>
      <c r="G205" s="14">
        <f t="shared" si="6"/>
        <v>5.75</v>
      </c>
      <c r="H205" s="33">
        <v>40456</v>
      </c>
      <c r="I205" s="29">
        <v>8.0833333333333339</v>
      </c>
      <c r="J205" s="50" t="s">
        <v>164</v>
      </c>
      <c r="K205" s="14" t="s">
        <v>177</v>
      </c>
      <c r="L205" s="14">
        <v>6.25E-2</v>
      </c>
      <c r="M205" s="14">
        <v>0.25</v>
      </c>
      <c r="N205" s="14">
        <v>0.15625</v>
      </c>
    </row>
    <row r="206" spans="1:14" ht="13.8" x14ac:dyDescent="0.3">
      <c r="A206" s="42" t="s">
        <v>36</v>
      </c>
      <c r="B206" s="43" t="s">
        <v>52</v>
      </c>
      <c r="C206" s="13" t="s">
        <v>41</v>
      </c>
      <c r="D206" s="13" t="s">
        <v>54</v>
      </c>
      <c r="E206" s="13" t="s">
        <v>100</v>
      </c>
      <c r="F206" s="33">
        <v>39616</v>
      </c>
      <c r="G206" s="14">
        <f t="shared" si="6"/>
        <v>5.75</v>
      </c>
      <c r="H206" s="33">
        <v>40456</v>
      </c>
      <c r="I206" s="29">
        <v>8.0833333333333339</v>
      </c>
      <c r="J206" s="50" t="s">
        <v>165</v>
      </c>
      <c r="K206" s="14" t="s">
        <v>172</v>
      </c>
      <c r="L206" s="14">
        <v>6.25E-2</v>
      </c>
      <c r="M206" s="14">
        <v>0.25</v>
      </c>
      <c r="N206" s="14">
        <v>0.15625</v>
      </c>
    </row>
    <row r="207" spans="1:14" ht="13.8" x14ac:dyDescent="0.3">
      <c r="A207" s="42" t="s">
        <v>36</v>
      </c>
      <c r="B207" s="43" t="s">
        <v>52</v>
      </c>
      <c r="C207" s="13" t="s">
        <v>41</v>
      </c>
      <c r="D207" s="13" t="s">
        <v>54</v>
      </c>
      <c r="E207" s="13" t="s">
        <v>100</v>
      </c>
      <c r="F207" s="33">
        <v>39616</v>
      </c>
      <c r="G207" s="14">
        <f t="shared" si="6"/>
        <v>5.75</v>
      </c>
      <c r="H207" s="33">
        <v>40456</v>
      </c>
      <c r="I207" s="29">
        <v>8.0833333333333339</v>
      </c>
      <c r="J207" s="50" t="s">
        <v>165</v>
      </c>
      <c r="K207" s="14" t="s">
        <v>173</v>
      </c>
      <c r="L207" s="14">
        <v>6.25E-2</v>
      </c>
      <c r="M207" s="14">
        <v>0.125</v>
      </c>
      <c r="N207" s="14">
        <v>9.375E-2</v>
      </c>
    </row>
    <row r="208" spans="1:14" ht="13.8" x14ac:dyDescent="0.3">
      <c r="A208" s="42" t="s">
        <v>36</v>
      </c>
      <c r="B208" s="43" t="s">
        <v>52</v>
      </c>
      <c r="C208" s="13" t="s">
        <v>41</v>
      </c>
      <c r="D208" s="13" t="s">
        <v>54</v>
      </c>
      <c r="E208" s="13" t="s">
        <v>100</v>
      </c>
      <c r="F208" s="33">
        <v>39616</v>
      </c>
      <c r="G208" s="14">
        <f t="shared" si="6"/>
        <v>5.75</v>
      </c>
      <c r="H208" s="33">
        <v>40456</v>
      </c>
      <c r="I208" s="29">
        <v>8.0833333333333339</v>
      </c>
      <c r="J208" s="50" t="s">
        <v>165</v>
      </c>
      <c r="K208" s="14" t="s">
        <v>174</v>
      </c>
      <c r="L208" s="14">
        <v>0</v>
      </c>
      <c r="M208" s="14">
        <v>0.1875</v>
      </c>
      <c r="N208" s="14">
        <v>9.375E-2</v>
      </c>
    </row>
    <row r="209" spans="1:14" ht="13.8" x14ac:dyDescent="0.3">
      <c r="A209" s="42" t="s">
        <v>36</v>
      </c>
      <c r="B209" s="43" t="s">
        <v>52</v>
      </c>
      <c r="C209" s="13" t="s">
        <v>41</v>
      </c>
      <c r="D209" s="13" t="s">
        <v>54</v>
      </c>
      <c r="E209" s="13" t="s">
        <v>100</v>
      </c>
      <c r="F209" s="33">
        <v>39616</v>
      </c>
      <c r="G209" s="14">
        <f t="shared" si="6"/>
        <v>5.75</v>
      </c>
      <c r="H209" s="33">
        <v>40456</v>
      </c>
      <c r="I209" s="29">
        <v>8.0833333333333339</v>
      </c>
      <c r="J209" s="50" t="s">
        <v>165</v>
      </c>
      <c r="K209" s="14" t="s">
        <v>175</v>
      </c>
      <c r="L209" s="14">
        <v>0</v>
      </c>
      <c r="M209" s="14">
        <v>0.1875</v>
      </c>
      <c r="N209" s="14">
        <v>9.375E-2</v>
      </c>
    </row>
    <row r="210" spans="1:14" ht="13.8" x14ac:dyDescent="0.3">
      <c r="A210" s="42" t="s">
        <v>36</v>
      </c>
      <c r="B210" s="43" t="s">
        <v>52</v>
      </c>
      <c r="C210" s="13" t="s">
        <v>41</v>
      </c>
      <c r="D210" s="13" t="s">
        <v>54</v>
      </c>
      <c r="E210" s="13" t="s">
        <v>100</v>
      </c>
      <c r="F210" s="33">
        <v>39616</v>
      </c>
      <c r="G210" s="14">
        <f t="shared" si="6"/>
        <v>5.75</v>
      </c>
      <c r="H210" s="33">
        <v>40456</v>
      </c>
      <c r="I210" s="29">
        <v>8.0833333333333339</v>
      </c>
      <c r="J210" s="50" t="s">
        <v>165</v>
      </c>
      <c r="K210" s="14" t="s">
        <v>176</v>
      </c>
      <c r="L210" s="14">
        <v>6.25E-2</v>
      </c>
      <c r="M210" s="14">
        <v>0.1875</v>
      </c>
      <c r="N210" s="14">
        <v>0.125</v>
      </c>
    </row>
    <row r="211" spans="1:14" ht="13.8" x14ac:dyDescent="0.3">
      <c r="A211" s="42" t="s">
        <v>36</v>
      </c>
      <c r="B211" s="43" t="s">
        <v>52</v>
      </c>
      <c r="C211" s="13" t="s">
        <v>41</v>
      </c>
      <c r="D211" s="13" t="s">
        <v>54</v>
      </c>
      <c r="E211" s="13" t="s">
        <v>100</v>
      </c>
      <c r="F211" s="33">
        <v>39616</v>
      </c>
      <c r="G211" s="14">
        <f t="shared" si="6"/>
        <v>5.75</v>
      </c>
      <c r="H211" s="33">
        <v>40456</v>
      </c>
      <c r="I211" s="29">
        <v>8.0833333333333339</v>
      </c>
      <c r="J211" s="50" t="s">
        <v>165</v>
      </c>
      <c r="K211" s="14" t="s">
        <v>177</v>
      </c>
      <c r="L211" s="14">
        <v>0.125</v>
      </c>
      <c r="M211" s="14">
        <v>0.25</v>
      </c>
      <c r="N211" s="14">
        <v>0.1875</v>
      </c>
    </row>
    <row r="212" spans="1:14" ht="13.8" x14ac:dyDescent="0.3">
      <c r="A212" s="42" t="s">
        <v>36</v>
      </c>
      <c r="B212" s="43" t="s">
        <v>52</v>
      </c>
      <c r="C212" s="13" t="s">
        <v>41</v>
      </c>
      <c r="D212" s="13" t="s">
        <v>54</v>
      </c>
      <c r="E212" s="13" t="s">
        <v>100</v>
      </c>
      <c r="F212" s="33">
        <v>39616</v>
      </c>
      <c r="G212" s="14">
        <f t="shared" si="6"/>
        <v>5.75</v>
      </c>
      <c r="H212" s="33">
        <v>40456</v>
      </c>
      <c r="I212" s="29">
        <v>8.0833333333333339</v>
      </c>
      <c r="J212" s="50" t="s">
        <v>166</v>
      </c>
      <c r="K212" s="14" t="s">
        <v>172</v>
      </c>
      <c r="L212" s="14">
        <v>0</v>
      </c>
      <c r="M212" s="14">
        <v>0.1875</v>
      </c>
      <c r="N212" s="14">
        <v>9.375E-2</v>
      </c>
    </row>
    <row r="213" spans="1:14" ht="13.8" x14ac:dyDescent="0.3">
      <c r="A213" s="42" t="s">
        <v>36</v>
      </c>
      <c r="B213" s="43" t="s">
        <v>52</v>
      </c>
      <c r="C213" s="13" t="s">
        <v>41</v>
      </c>
      <c r="D213" s="13" t="s">
        <v>54</v>
      </c>
      <c r="E213" s="13" t="s">
        <v>100</v>
      </c>
      <c r="F213" s="33">
        <v>39616</v>
      </c>
      <c r="G213" s="14">
        <f t="shared" si="6"/>
        <v>5.75</v>
      </c>
      <c r="H213" s="33">
        <v>40456</v>
      </c>
      <c r="I213" s="29">
        <v>8.0833333333333339</v>
      </c>
      <c r="J213" s="50" t="s">
        <v>166</v>
      </c>
      <c r="K213" s="14" t="s">
        <v>173</v>
      </c>
      <c r="L213" s="14">
        <v>6.25E-2</v>
      </c>
      <c r="M213" s="14">
        <v>0.25</v>
      </c>
      <c r="N213" s="14">
        <v>0.15625</v>
      </c>
    </row>
    <row r="214" spans="1:14" ht="13.8" x14ac:dyDescent="0.3">
      <c r="A214" s="42" t="s">
        <v>36</v>
      </c>
      <c r="B214" s="43" t="s">
        <v>52</v>
      </c>
      <c r="C214" s="13" t="s">
        <v>41</v>
      </c>
      <c r="D214" s="13" t="s">
        <v>54</v>
      </c>
      <c r="E214" s="13" t="s">
        <v>100</v>
      </c>
      <c r="F214" s="33">
        <v>39616</v>
      </c>
      <c r="G214" s="14">
        <f t="shared" si="6"/>
        <v>5.75</v>
      </c>
      <c r="H214" s="33">
        <v>40456</v>
      </c>
      <c r="I214" s="29">
        <v>8.0833333333333339</v>
      </c>
      <c r="J214" s="50" t="s">
        <v>166</v>
      </c>
      <c r="K214" s="14" t="s">
        <v>174</v>
      </c>
      <c r="L214" s="14">
        <v>6.25E-2</v>
      </c>
      <c r="M214" s="14">
        <v>0.3125</v>
      </c>
      <c r="N214" s="14">
        <v>0.1875</v>
      </c>
    </row>
    <row r="215" spans="1:14" ht="13.8" x14ac:dyDescent="0.3">
      <c r="A215" s="42" t="s">
        <v>36</v>
      </c>
      <c r="B215" s="43" t="s">
        <v>52</v>
      </c>
      <c r="C215" s="13" t="s">
        <v>41</v>
      </c>
      <c r="D215" s="13" t="s">
        <v>54</v>
      </c>
      <c r="E215" s="13" t="s">
        <v>100</v>
      </c>
      <c r="F215" s="33">
        <v>39616</v>
      </c>
      <c r="G215" s="14">
        <f t="shared" si="6"/>
        <v>5.75</v>
      </c>
      <c r="H215" s="33">
        <v>40456</v>
      </c>
      <c r="I215" s="29">
        <v>8.0833333333333339</v>
      </c>
      <c r="J215" s="50" t="s">
        <v>166</v>
      </c>
      <c r="K215" s="14" t="s">
        <v>175</v>
      </c>
      <c r="L215" s="14">
        <v>6.25E-2</v>
      </c>
      <c r="M215" s="14">
        <v>0.3125</v>
      </c>
      <c r="N215" s="14">
        <v>0.1875</v>
      </c>
    </row>
    <row r="216" spans="1:14" ht="13.8" x14ac:dyDescent="0.3">
      <c r="A216" s="42" t="s">
        <v>36</v>
      </c>
      <c r="B216" s="43" t="s">
        <v>52</v>
      </c>
      <c r="C216" s="13" t="s">
        <v>41</v>
      </c>
      <c r="D216" s="13" t="s">
        <v>54</v>
      </c>
      <c r="E216" s="13" t="s">
        <v>100</v>
      </c>
      <c r="F216" s="33">
        <v>39616</v>
      </c>
      <c r="G216" s="14">
        <f t="shared" si="6"/>
        <v>5.75</v>
      </c>
      <c r="H216" s="33">
        <v>40456</v>
      </c>
      <c r="I216" s="29">
        <v>8.0833333333333339</v>
      </c>
      <c r="J216" s="50" t="s">
        <v>166</v>
      </c>
      <c r="K216" s="14" t="s">
        <v>176</v>
      </c>
      <c r="L216" s="14">
        <v>6.25E-2</v>
      </c>
      <c r="M216" s="14">
        <v>0.25</v>
      </c>
      <c r="N216" s="14">
        <v>0.15625</v>
      </c>
    </row>
    <row r="217" spans="1:14" ht="13.8" x14ac:dyDescent="0.3">
      <c r="A217" s="42" t="s">
        <v>36</v>
      </c>
      <c r="B217" s="43" t="s">
        <v>52</v>
      </c>
      <c r="C217" s="13" t="s">
        <v>41</v>
      </c>
      <c r="D217" s="13" t="s">
        <v>54</v>
      </c>
      <c r="E217" s="13" t="s">
        <v>100</v>
      </c>
      <c r="F217" s="33">
        <v>39616</v>
      </c>
      <c r="G217" s="14">
        <f t="shared" si="6"/>
        <v>5.75</v>
      </c>
      <c r="H217" s="33">
        <v>40456</v>
      </c>
      <c r="I217" s="29">
        <v>8.0833333333333339</v>
      </c>
      <c r="J217" s="50" t="s">
        <v>166</v>
      </c>
      <c r="K217" s="14" t="s">
        <v>177</v>
      </c>
      <c r="L217" s="14">
        <v>0</v>
      </c>
      <c r="M217" s="14">
        <v>0.25</v>
      </c>
      <c r="N217" s="14">
        <v>0.125</v>
      </c>
    </row>
    <row r="218" spans="1:14" ht="13.8" x14ac:dyDescent="0.3">
      <c r="A218" s="42" t="s">
        <v>36</v>
      </c>
      <c r="B218" s="43" t="s">
        <v>52</v>
      </c>
      <c r="C218" s="13" t="s">
        <v>41</v>
      </c>
      <c r="D218" s="13" t="s">
        <v>104</v>
      </c>
      <c r="E218" s="13" t="s">
        <v>100</v>
      </c>
      <c r="F218" s="33">
        <v>39616</v>
      </c>
      <c r="G218" s="14">
        <f t="shared" si="5"/>
        <v>5.75</v>
      </c>
      <c r="H218" s="33">
        <v>40456</v>
      </c>
      <c r="I218" s="29">
        <v>8.0833333333333339</v>
      </c>
      <c r="J218" s="50" t="s">
        <v>164</v>
      </c>
      <c r="K218" s="14" t="s">
        <v>172</v>
      </c>
      <c r="L218" s="14">
        <v>6.25E-2</v>
      </c>
      <c r="M218" s="14">
        <v>0.1875</v>
      </c>
      <c r="N218" s="14">
        <v>0.125</v>
      </c>
    </row>
    <row r="219" spans="1:14" ht="13.8" x14ac:dyDescent="0.3">
      <c r="A219" s="42" t="s">
        <v>36</v>
      </c>
      <c r="B219" s="43" t="s">
        <v>52</v>
      </c>
      <c r="C219" s="13" t="s">
        <v>41</v>
      </c>
      <c r="D219" s="13" t="s">
        <v>104</v>
      </c>
      <c r="E219" s="13" t="s">
        <v>100</v>
      </c>
      <c r="F219" s="33">
        <v>39616</v>
      </c>
      <c r="G219" s="14">
        <f t="shared" ref="G219:G235" si="7">6-3/12</f>
        <v>5.75</v>
      </c>
      <c r="H219" s="33">
        <v>40456</v>
      </c>
      <c r="I219" s="29">
        <v>8.0833333333333339</v>
      </c>
      <c r="J219" s="50" t="s">
        <v>164</v>
      </c>
      <c r="K219" s="14" t="s">
        <v>173</v>
      </c>
      <c r="L219" s="14">
        <v>6.25E-2</v>
      </c>
      <c r="M219" s="14">
        <v>0.1875</v>
      </c>
      <c r="N219" s="14">
        <v>0.125</v>
      </c>
    </row>
    <row r="220" spans="1:14" ht="13.8" x14ac:dyDescent="0.3">
      <c r="A220" s="42" t="s">
        <v>36</v>
      </c>
      <c r="B220" s="43" t="s">
        <v>52</v>
      </c>
      <c r="C220" s="13" t="s">
        <v>41</v>
      </c>
      <c r="D220" s="13" t="s">
        <v>104</v>
      </c>
      <c r="E220" s="13" t="s">
        <v>100</v>
      </c>
      <c r="F220" s="33">
        <v>39616</v>
      </c>
      <c r="G220" s="14">
        <f t="shared" si="7"/>
        <v>5.75</v>
      </c>
      <c r="H220" s="33">
        <v>40456</v>
      </c>
      <c r="I220" s="29">
        <v>8.0833333333333339</v>
      </c>
      <c r="J220" s="50" t="s">
        <v>164</v>
      </c>
      <c r="K220" s="14" t="s">
        <v>174</v>
      </c>
      <c r="L220" s="14">
        <v>6.25E-2</v>
      </c>
      <c r="M220" s="14">
        <v>0.1875</v>
      </c>
      <c r="N220" s="14">
        <v>0.125</v>
      </c>
    </row>
    <row r="221" spans="1:14" ht="13.8" x14ac:dyDescent="0.3">
      <c r="A221" s="42" t="s">
        <v>36</v>
      </c>
      <c r="B221" s="43" t="s">
        <v>52</v>
      </c>
      <c r="C221" s="13" t="s">
        <v>41</v>
      </c>
      <c r="D221" s="13" t="s">
        <v>104</v>
      </c>
      <c r="E221" s="13" t="s">
        <v>100</v>
      </c>
      <c r="F221" s="33">
        <v>39616</v>
      </c>
      <c r="G221" s="14">
        <f t="shared" si="7"/>
        <v>5.75</v>
      </c>
      <c r="H221" s="33">
        <v>40456</v>
      </c>
      <c r="I221" s="29">
        <v>8.0833333333333339</v>
      </c>
      <c r="J221" s="50" t="s">
        <v>164</v>
      </c>
      <c r="K221" s="14" t="s">
        <v>175</v>
      </c>
      <c r="L221" s="14">
        <v>6.25E-2</v>
      </c>
      <c r="M221" s="14">
        <v>0.1875</v>
      </c>
      <c r="N221" s="14">
        <v>0.125</v>
      </c>
    </row>
    <row r="222" spans="1:14" ht="13.8" x14ac:dyDescent="0.3">
      <c r="A222" s="42" t="s">
        <v>36</v>
      </c>
      <c r="B222" s="43" t="s">
        <v>52</v>
      </c>
      <c r="C222" s="13" t="s">
        <v>41</v>
      </c>
      <c r="D222" s="13" t="s">
        <v>104</v>
      </c>
      <c r="E222" s="13" t="s">
        <v>100</v>
      </c>
      <c r="F222" s="33">
        <v>39616</v>
      </c>
      <c r="G222" s="14">
        <f t="shared" si="7"/>
        <v>5.75</v>
      </c>
      <c r="H222" s="33">
        <v>40456</v>
      </c>
      <c r="I222" s="29">
        <v>8.0833333333333339</v>
      </c>
      <c r="J222" s="50" t="s">
        <v>164</v>
      </c>
      <c r="K222" s="14" t="s">
        <v>176</v>
      </c>
      <c r="L222" s="14">
        <v>0</v>
      </c>
      <c r="M222" s="14">
        <v>0.125</v>
      </c>
      <c r="N222" s="14">
        <v>6.25E-2</v>
      </c>
    </row>
    <row r="223" spans="1:14" ht="13.8" x14ac:dyDescent="0.3">
      <c r="A223" s="42" t="s">
        <v>36</v>
      </c>
      <c r="B223" s="43" t="s">
        <v>52</v>
      </c>
      <c r="C223" s="13" t="s">
        <v>41</v>
      </c>
      <c r="D223" s="13" t="s">
        <v>104</v>
      </c>
      <c r="E223" s="13" t="s">
        <v>100</v>
      </c>
      <c r="F223" s="33">
        <v>39616</v>
      </c>
      <c r="G223" s="14">
        <f t="shared" si="7"/>
        <v>5.75</v>
      </c>
      <c r="H223" s="33">
        <v>40456</v>
      </c>
      <c r="I223" s="29">
        <v>8.0833333333333339</v>
      </c>
      <c r="J223" s="50" t="s">
        <v>164</v>
      </c>
      <c r="K223" s="14" t="s">
        <v>177</v>
      </c>
      <c r="L223" s="14">
        <v>0</v>
      </c>
      <c r="M223" s="14">
        <v>0.125</v>
      </c>
      <c r="N223" s="14">
        <v>6.25E-2</v>
      </c>
    </row>
    <row r="224" spans="1:14" ht="13.8" x14ac:dyDescent="0.3">
      <c r="A224" s="42" t="s">
        <v>36</v>
      </c>
      <c r="B224" s="43" t="s">
        <v>52</v>
      </c>
      <c r="C224" s="13" t="s">
        <v>41</v>
      </c>
      <c r="D224" s="13" t="s">
        <v>104</v>
      </c>
      <c r="E224" s="13" t="s">
        <v>100</v>
      </c>
      <c r="F224" s="33">
        <v>39616</v>
      </c>
      <c r="G224" s="14">
        <f t="shared" si="7"/>
        <v>5.75</v>
      </c>
      <c r="H224" s="33">
        <v>40456</v>
      </c>
      <c r="I224" s="29">
        <v>8.0833333333333339</v>
      </c>
      <c r="J224" s="50" t="s">
        <v>165</v>
      </c>
      <c r="K224" s="14" t="s">
        <v>172</v>
      </c>
      <c r="L224" s="14">
        <v>0</v>
      </c>
      <c r="M224" s="14">
        <v>6.25E-2</v>
      </c>
      <c r="N224" s="14">
        <v>3.125E-2</v>
      </c>
    </row>
    <row r="225" spans="1:14" ht="13.8" x14ac:dyDescent="0.3">
      <c r="A225" s="42" t="s">
        <v>36</v>
      </c>
      <c r="B225" s="43" t="s">
        <v>52</v>
      </c>
      <c r="C225" s="13" t="s">
        <v>41</v>
      </c>
      <c r="D225" s="13" t="s">
        <v>104</v>
      </c>
      <c r="E225" s="13" t="s">
        <v>100</v>
      </c>
      <c r="F225" s="33">
        <v>39616</v>
      </c>
      <c r="G225" s="14">
        <f t="shared" si="7"/>
        <v>5.75</v>
      </c>
      <c r="H225" s="33">
        <v>40456</v>
      </c>
      <c r="I225" s="29">
        <v>8.0833333333333339</v>
      </c>
      <c r="J225" s="50" t="s">
        <v>165</v>
      </c>
      <c r="K225" s="14" t="s">
        <v>173</v>
      </c>
      <c r="L225" s="14">
        <v>0</v>
      </c>
      <c r="M225" s="14">
        <v>6.25E-2</v>
      </c>
      <c r="N225" s="14">
        <v>3.125E-2</v>
      </c>
    </row>
    <row r="226" spans="1:14" ht="13.8" x14ac:dyDescent="0.3">
      <c r="A226" s="42" t="s">
        <v>36</v>
      </c>
      <c r="B226" s="43" t="s">
        <v>52</v>
      </c>
      <c r="C226" s="13" t="s">
        <v>41</v>
      </c>
      <c r="D226" s="13" t="s">
        <v>104</v>
      </c>
      <c r="E226" s="13" t="s">
        <v>100</v>
      </c>
      <c r="F226" s="33">
        <v>39616</v>
      </c>
      <c r="G226" s="14">
        <f t="shared" si="7"/>
        <v>5.75</v>
      </c>
      <c r="H226" s="33">
        <v>40456</v>
      </c>
      <c r="I226" s="29">
        <v>8.0833333333333339</v>
      </c>
      <c r="J226" s="50" t="s">
        <v>165</v>
      </c>
      <c r="K226" s="14" t="s">
        <v>174</v>
      </c>
      <c r="L226" s="14">
        <v>6.25E-2</v>
      </c>
      <c r="M226" s="14">
        <v>6.25E-2</v>
      </c>
      <c r="N226" s="14">
        <v>6.25E-2</v>
      </c>
    </row>
    <row r="227" spans="1:14" ht="13.8" x14ac:dyDescent="0.3">
      <c r="A227" s="42" t="s">
        <v>36</v>
      </c>
      <c r="B227" s="43" t="s">
        <v>52</v>
      </c>
      <c r="C227" s="13" t="s">
        <v>41</v>
      </c>
      <c r="D227" s="13" t="s">
        <v>104</v>
      </c>
      <c r="E227" s="13" t="s">
        <v>100</v>
      </c>
      <c r="F227" s="33">
        <v>39616</v>
      </c>
      <c r="G227" s="14">
        <f t="shared" si="7"/>
        <v>5.75</v>
      </c>
      <c r="H227" s="33">
        <v>40456</v>
      </c>
      <c r="I227" s="29">
        <v>8.0833333333333339</v>
      </c>
      <c r="J227" s="50" t="s">
        <v>165</v>
      </c>
      <c r="K227" s="14" t="s">
        <v>175</v>
      </c>
      <c r="L227" s="14">
        <v>6.25E-2</v>
      </c>
      <c r="M227" s="14">
        <v>6.25E-2</v>
      </c>
      <c r="N227" s="14">
        <v>6.25E-2</v>
      </c>
    </row>
    <row r="228" spans="1:14" ht="13.8" x14ac:dyDescent="0.3">
      <c r="A228" s="42" t="s">
        <v>36</v>
      </c>
      <c r="B228" s="43" t="s">
        <v>52</v>
      </c>
      <c r="C228" s="13" t="s">
        <v>41</v>
      </c>
      <c r="D228" s="13" t="s">
        <v>104</v>
      </c>
      <c r="E228" s="13" t="s">
        <v>100</v>
      </c>
      <c r="F228" s="33">
        <v>39616</v>
      </c>
      <c r="G228" s="14">
        <f t="shared" si="7"/>
        <v>5.75</v>
      </c>
      <c r="H228" s="33">
        <v>40456</v>
      </c>
      <c r="I228" s="29">
        <v>8.0833333333333339</v>
      </c>
      <c r="J228" s="50" t="s">
        <v>165</v>
      </c>
      <c r="K228" s="14" t="s">
        <v>176</v>
      </c>
      <c r="L228" s="14">
        <v>0</v>
      </c>
      <c r="M228" s="14">
        <v>6.25E-2</v>
      </c>
      <c r="N228" s="14">
        <v>3.125E-2</v>
      </c>
    </row>
    <row r="229" spans="1:14" ht="13.8" x14ac:dyDescent="0.3">
      <c r="A229" s="42" t="s">
        <v>36</v>
      </c>
      <c r="B229" s="43" t="s">
        <v>52</v>
      </c>
      <c r="C229" s="13" t="s">
        <v>41</v>
      </c>
      <c r="D229" s="13" t="s">
        <v>104</v>
      </c>
      <c r="E229" s="13" t="s">
        <v>100</v>
      </c>
      <c r="F229" s="33">
        <v>39616</v>
      </c>
      <c r="G229" s="14">
        <f t="shared" si="7"/>
        <v>5.75</v>
      </c>
      <c r="H229" s="33">
        <v>40456</v>
      </c>
      <c r="I229" s="29">
        <v>8.0833333333333339</v>
      </c>
      <c r="J229" s="50" t="s">
        <v>165</v>
      </c>
      <c r="K229" s="14" t="s">
        <v>177</v>
      </c>
      <c r="L229" s="14">
        <v>0</v>
      </c>
      <c r="M229" s="14">
        <v>6.25E-2</v>
      </c>
      <c r="N229" s="14">
        <v>3.125E-2</v>
      </c>
    </row>
    <row r="230" spans="1:14" ht="13.8" x14ac:dyDescent="0.3">
      <c r="A230" s="42" t="s">
        <v>36</v>
      </c>
      <c r="B230" s="43" t="s">
        <v>52</v>
      </c>
      <c r="C230" s="13" t="s">
        <v>41</v>
      </c>
      <c r="D230" s="13" t="s">
        <v>104</v>
      </c>
      <c r="E230" s="13" t="s">
        <v>100</v>
      </c>
      <c r="F230" s="33">
        <v>39616</v>
      </c>
      <c r="G230" s="14">
        <f t="shared" si="7"/>
        <v>5.75</v>
      </c>
      <c r="H230" s="33">
        <v>40456</v>
      </c>
      <c r="I230" s="29">
        <v>8.0833333333333339</v>
      </c>
      <c r="J230" s="50" t="s">
        <v>166</v>
      </c>
      <c r="K230" s="14" t="s">
        <v>172</v>
      </c>
      <c r="L230" s="14">
        <v>0</v>
      </c>
      <c r="M230" s="14">
        <v>6.25E-2</v>
      </c>
      <c r="N230" s="14">
        <v>3.125E-2</v>
      </c>
    </row>
    <row r="231" spans="1:14" ht="13.8" x14ac:dyDescent="0.3">
      <c r="A231" s="42" t="s">
        <v>36</v>
      </c>
      <c r="B231" s="43" t="s">
        <v>52</v>
      </c>
      <c r="C231" s="13" t="s">
        <v>41</v>
      </c>
      <c r="D231" s="13" t="s">
        <v>104</v>
      </c>
      <c r="E231" s="13" t="s">
        <v>100</v>
      </c>
      <c r="F231" s="33">
        <v>39616</v>
      </c>
      <c r="G231" s="14">
        <f t="shared" si="7"/>
        <v>5.75</v>
      </c>
      <c r="H231" s="33">
        <v>40456</v>
      </c>
      <c r="I231" s="29">
        <v>8.0833333333333339</v>
      </c>
      <c r="J231" s="50" t="s">
        <v>166</v>
      </c>
      <c r="K231" s="14" t="s">
        <v>173</v>
      </c>
      <c r="L231" s="14">
        <v>0</v>
      </c>
      <c r="M231" s="14">
        <v>6.25E-2</v>
      </c>
      <c r="N231" s="14">
        <v>3.125E-2</v>
      </c>
    </row>
    <row r="232" spans="1:14" ht="13.8" x14ac:dyDescent="0.3">
      <c r="A232" s="42" t="s">
        <v>36</v>
      </c>
      <c r="B232" s="43" t="s">
        <v>52</v>
      </c>
      <c r="C232" s="13" t="s">
        <v>41</v>
      </c>
      <c r="D232" s="13" t="s">
        <v>104</v>
      </c>
      <c r="E232" s="13" t="s">
        <v>100</v>
      </c>
      <c r="F232" s="33">
        <v>39616</v>
      </c>
      <c r="G232" s="14">
        <f t="shared" si="7"/>
        <v>5.75</v>
      </c>
      <c r="H232" s="33">
        <v>40456</v>
      </c>
      <c r="I232" s="29">
        <v>8.0833333333333339</v>
      </c>
      <c r="J232" s="50" t="s">
        <v>166</v>
      </c>
      <c r="K232" s="14" t="s">
        <v>174</v>
      </c>
      <c r="L232" s="14">
        <v>0</v>
      </c>
      <c r="M232" s="14">
        <v>0.125</v>
      </c>
      <c r="N232" s="14">
        <v>6.25E-2</v>
      </c>
    </row>
    <row r="233" spans="1:14" ht="13.8" x14ac:dyDescent="0.3">
      <c r="A233" s="42" t="s">
        <v>36</v>
      </c>
      <c r="B233" s="43" t="s">
        <v>52</v>
      </c>
      <c r="C233" s="13" t="s">
        <v>41</v>
      </c>
      <c r="D233" s="13" t="s">
        <v>104</v>
      </c>
      <c r="E233" s="13" t="s">
        <v>100</v>
      </c>
      <c r="F233" s="33">
        <v>39616</v>
      </c>
      <c r="G233" s="14">
        <f t="shared" si="7"/>
        <v>5.75</v>
      </c>
      <c r="H233" s="33">
        <v>40456</v>
      </c>
      <c r="I233" s="29">
        <v>8.0833333333333339</v>
      </c>
      <c r="J233" s="50" t="s">
        <v>166</v>
      </c>
      <c r="K233" s="14" t="s">
        <v>175</v>
      </c>
      <c r="L233" s="14">
        <v>0</v>
      </c>
      <c r="M233" s="14">
        <v>0.125</v>
      </c>
      <c r="N233" s="14">
        <v>6.25E-2</v>
      </c>
    </row>
    <row r="234" spans="1:14" ht="13.8" x14ac:dyDescent="0.3">
      <c r="A234" s="42" t="s">
        <v>36</v>
      </c>
      <c r="B234" s="43" t="s">
        <v>52</v>
      </c>
      <c r="C234" s="13" t="s">
        <v>41</v>
      </c>
      <c r="D234" s="13" t="s">
        <v>104</v>
      </c>
      <c r="E234" s="13" t="s">
        <v>100</v>
      </c>
      <c r="F234" s="33">
        <v>39616</v>
      </c>
      <c r="G234" s="14">
        <f t="shared" si="7"/>
        <v>5.75</v>
      </c>
      <c r="H234" s="33">
        <v>40456</v>
      </c>
      <c r="I234" s="29">
        <v>8.0833333333333339</v>
      </c>
      <c r="J234" s="50" t="s">
        <v>166</v>
      </c>
      <c r="K234" s="14" t="s">
        <v>176</v>
      </c>
      <c r="L234" s="14">
        <v>6.25E-2</v>
      </c>
      <c r="M234" s="14">
        <v>0.125</v>
      </c>
      <c r="N234" s="14">
        <v>9.375E-2</v>
      </c>
    </row>
    <row r="235" spans="1:14" ht="13.8" x14ac:dyDescent="0.3">
      <c r="A235" s="42" t="s">
        <v>36</v>
      </c>
      <c r="B235" s="43" t="s">
        <v>52</v>
      </c>
      <c r="C235" s="13" t="s">
        <v>41</v>
      </c>
      <c r="D235" s="13" t="s">
        <v>104</v>
      </c>
      <c r="E235" s="13" t="s">
        <v>100</v>
      </c>
      <c r="F235" s="33">
        <v>39616</v>
      </c>
      <c r="G235" s="14">
        <f t="shared" si="7"/>
        <v>5.75</v>
      </c>
      <c r="H235" s="33">
        <v>40456</v>
      </c>
      <c r="I235" s="29">
        <v>8.0833333333333339</v>
      </c>
      <c r="J235" s="50" t="s">
        <v>166</v>
      </c>
      <c r="K235" s="14" t="s">
        <v>177</v>
      </c>
      <c r="L235" s="14">
        <v>6.25E-2</v>
      </c>
      <c r="M235" s="14">
        <v>0.125</v>
      </c>
      <c r="N235" s="14">
        <v>9.375E-2</v>
      </c>
    </row>
    <row r="236" spans="1:14" ht="13.8" x14ac:dyDescent="0.3">
      <c r="A236" s="42" t="s">
        <v>36</v>
      </c>
      <c r="B236" s="43" t="s">
        <v>52</v>
      </c>
      <c r="C236" s="13" t="s">
        <v>41</v>
      </c>
      <c r="D236" s="13" t="s">
        <v>105</v>
      </c>
      <c r="E236" s="13" t="s">
        <v>100</v>
      </c>
      <c r="F236" s="33">
        <v>39616</v>
      </c>
      <c r="G236" s="14">
        <f t="shared" si="5"/>
        <v>5.75</v>
      </c>
      <c r="H236" s="33">
        <v>40456</v>
      </c>
      <c r="I236" s="29">
        <v>8.0833333333333339</v>
      </c>
      <c r="J236" s="50" t="s">
        <v>164</v>
      </c>
      <c r="K236" s="14" t="s">
        <v>172</v>
      </c>
      <c r="L236" s="14">
        <v>6.25E-2</v>
      </c>
      <c r="M236" s="14">
        <v>0.25</v>
      </c>
      <c r="N236" s="14">
        <v>0.15625</v>
      </c>
    </row>
    <row r="237" spans="1:14" ht="13.8" x14ac:dyDescent="0.3">
      <c r="A237" s="42" t="s">
        <v>36</v>
      </c>
      <c r="B237" s="43" t="s">
        <v>52</v>
      </c>
      <c r="C237" s="13" t="s">
        <v>41</v>
      </c>
      <c r="D237" s="13" t="s">
        <v>105</v>
      </c>
      <c r="E237" s="13" t="s">
        <v>100</v>
      </c>
      <c r="F237" s="33">
        <v>39616</v>
      </c>
      <c r="G237" s="14">
        <f t="shared" ref="G237:G253" si="8">6-3/12</f>
        <v>5.75</v>
      </c>
      <c r="H237" s="33">
        <v>40456</v>
      </c>
      <c r="I237" s="29">
        <v>8.0833333333333339</v>
      </c>
      <c r="J237" s="50" t="s">
        <v>164</v>
      </c>
      <c r="K237" s="14" t="s">
        <v>173</v>
      </c>
      <c r="L237" s="14">
        <v>6.25E-2</v>
      </c>
      <c r="M237" s="14">
        <v>0.1875</v>
      </c>
      <c r="N237" s="14">
        <v>0.125</v>
      </c>
    </row>
    <row r="238" spans="1:14" ht="13.8" x14ac:dyDescent="0.3">
      <c r="A238" s="42" t="s">
        <v>36</v>
      </c>
      <c r="B238" s="43" t="s">
        <v>52</v>
      </c>
      <c r="C238" s="13" t="s">
        <v>41</v>
      </c>
      <c r="D238" s="13" t="s">
        <v>105</v>
      </c>
      <c r="E238" s="13" t="s">
        <v>100</v>
      </c>
      <c r="F238" s="33">
        <v>39616</v>
      </c>
      <c r="G238" s="14">
        <f t="shared" si="8"/>
        <v>5.75</v>
      </c>
      <c r="H238" s="33">
        <v>40456</v>
      </c>
      <c r="I238" s="29">
        <v>8.0833333333333339</v>
      </c>
      <c r="J238" s="50" t="s">
        <v>164</v>
      </c>
      <c r="K238" s="14" t="s">
        <v>174</v>
      </c>
      <c r="L238" s="14">
        <v>6.25E-2</v>
      </c>
      <c r="M238" s="14">
        <v>0.1875</v>
      </c>
      <c r="N238" s="14">
        <v>0.125</v>
      </c>
    </row>
    <row r="239" spans="1:14" ht="13.8" x14ac:dyDescent="0.3">
      <c r="A239" s="42" t="s">
        <v>36</v>
      </c>
      <c r="B239" s="43" t="s">
        <v>52</v>
      </c>
      <c r="C239" s="13" t="s">
        <v>41</v>
      </c>
      <c r="D239" s="13" t="s">
        <v>105</v>
      </c>
      <c r="E239" s="13" t="s">
        <v>100</v>
      </c>
      <c r="F239" s="33">
        <v>39616</v>
      </c>
      <c r="G239" s="14">
        <f t="shared" si="8"/>
        <v>5.75</v>
      </c>
      <c r="H239" s="33">
        <v>40456</v>
      </c>
      <c r="I239" s="29">
        <v>8.0833333333333339</v>
      </c>
      <c r="J239" s="50" t="s">
        <v>164</v>
      </c>
      <c r="K239" s="14" t="s">
        <v>175</v>
      </c>
      <c r="L239" s="14">
        <v>6.25E-2</v>
      </c>
      <c r="M239" s="14">
        <v>0.1875</v>
      </c>
      <c r="N239" s="14">
        <v>0.125</v>
      </c>
    </row>
    <row r="240" spans="1:14" ht="13.8" x14ac:dyDescent="0.3">
      <c r="A240" s="42" t="s">
        <v>36</v>
      </c>
      <c r="B240" s="43" t="s">
        <v>52</v>
      </c>
      <c r="C240" s="13" t="s">
        <v>41</v>
      </c>
      <c r="D240" s="13" t="s">
        <v>105</v>
      </c>
      <c r="E240" s="13" t="s">
        <v>100</v>
      </c>
      <c r="F240" s="33">
        <v>39616</v>
      </c>
      <c r="G240" s="14">
        <f t="shared" si="8"/>
        <v>5.75</v>
      </c>
      <c r="H240" s="33">
        <v>40456</v>
      </c>
      <c r="I240" s="29">
        <v>8.0833333333333339</v>
      </c>
      <c r="J240" s="50" t="s">
        <v>164</v>
      </c>
      <c r="K240" s="14" t="s">
        <v>176</v>
      </c>
      <c r="L240" s="14">
        <v>0.125</v>
      </c>
      <c r="M240" s="14">
        <v>0.1875</v>
      </c>
      <c r="N240" s="14">
        <v>0.15625</v>
      </c>
    </row>
    <row r="241" spans="1:14" ht="13.8" x14ac:dyDescent="0.3">
      <c r="A241" s="42" t="s">
        <v>36</v>
      </c>
      <c r="B241" s="43" t="s">
        <v>52</v>
      </c>
      <c r="C241" s="13" t="s">
        <v>41</v>
      </c>
      <c r="D241" s="13" t="s">
        <v>105</v>
      </c>
      <c r="E241" s="13" t="s">
        <v>100</v>
      </c>
      <c r="F241" s="33">
        <v>39616</v>
      </c>
      <c r="G241" s="14">
        <f t="shared" si="8"/>
        <v>5.75</v>
      </c>
      <c r="H241" s="33">
        <v>40456</v>
      </c>
      <c r="I241" s="29">
        <v>8.0833333333333339</v>
      </c>
      <c r="J241" s="50" t="s">
        <v>164</v>
      </c>
      <c r="K241" s="14" t="s">
        <v>177</v>
      </c>
      <c r="L241" s="14">
        <v>0.125</v>
      </c>
      <c r="M241" s="14">
        <v>0.25</v>
      </c>
      <c r="N241" s="14">
        <v>0.1875</v>
      </c>
    </row>
    <row r="242" spans="1:14" ht="13.8" x14ac:dyDescent="0.3">
      <c r="A242" s="42" t="s">
        <v>36</v>
      </c>
      <c r="B242" s="43" t="s">
        <v>52</v>
      </c>
      <c r="C242" s="13" t="s">
        <v>41</v>
      </c>
      <c r="D242" s="13" t="s">
        <v>105</v>
      </c>
      <c r="E242" s="13" t="s">
        <v>100</v>
      </c>
      <c r="F242" s="33">
        <v>39616</v>
      </c>
      <c r="G242" s="14">
        <f t="shared" si="8"/>
        <v>5.75</v>
      </c>
      <c r="H242" s="33">
        <v>40456</v>
      </c>
      <c r="I242" s="29">
        <v>8.0833333333333339</v>
      </c>
      <c r="J242" s="50" t="s">
        <v>165</v>
      </c>
      <c r="K242" s="14" t="s">
        <v>172</v>
      </c>
      <c r="L242" s="14">
        <v>0</v>
      </c>
      <c r="M242" s="14">
        <v>0.125</v>
      </c>
      <c r="N242" s="14">
        <v>6.25E-2</v>
      </c>
    </row>
    <row r="243" spans="1:14" ht="13.8" x14ac:dyDescent="0.3">
      <c r="A243" s="42" t="s">
        <v>36</v>
      </c>
      <c r="B243" s="43" t="s">
        <v>52</v>
      </c>
      <c r="C243" s="13" t="s">
        <v>41</v>
      </c>
      <c r="D243" s="13" t="s">
        <v>105</v>
      </c>
      <c r="E243" s="13" t="s">
        <v>100</v>
      </c>
      <c r="F243" s="33">
        <v>39616</v>
      </c>
      <c r="G243" s="14">
        <f t="shared" si="8"/>
        <v>5.75</v>
      </c>
      <c r="H243" s="33">
        <v>40456</v>
      </c>
      <c r="I243" s="29">
        <v>8.0833333333333339</v>
      </c>
      <c r="J243" s="50" t="s">
        <v>165</v>
      </c>
      <c r="K243" s="14" t="s">
        <v>173</v>
      </c>
      <c r="L243" s="14">
        <v>6.25E-2</v>
      </c>
      <c r="M243" s="14">
        <v>0.1875</v>
      </c>
      <c r="N243" s="14">
        <v>0.125</v>
      </c>
    </row>
    <row r="244" spans="1:14" ht="13.8" x14ac:dyDescent="0.3">
      <c r="A244" s="42" t="s">
        <v>36</v>
      </c>
      <c r="B244" s="43" t="s">
        <v>52</v>
      </c>
      <c r="C244" s="13" t="s">
        <v>41</v>
      </c>
      <c r="D244" s="13" t="s">
        <v>105</v>
      </c>
      <c r="E244" s="13" t="s">
        <v>100</v>
      </c>
      <c r="F244" s="33">
        <v>39616</v>
      </c>
      <c r="G244" s="14">
        <f t="shared" si="8"/>
        <v>5.75</v>
      </c>
      <c r="H244" s="33">
        <v>40456</v>
      </c>
      <c r="I244" s="29">
        <v>8.0833333333333339</v>
      </c>
      <c r="J244" s="50" t="s">
        <v>165</v>
      </c>
      <c r="K244" s="14" t="s">
        <v>174</v>
      </c>
      <c r="L244" s="14">
        <v>6.25E-2</v>
      </c>
      <c r="M244" s="14">
        <v>0.1875</v>
      </c>
      <c r="N244" s="14">
        <v>0.125</v>
      </c>
    </row>
    <row r="245" spans="1:14" ht="13.8" x14ac:dyDescent="0.3">
      <c r="A245" s="42" t="s">
        <v>36</v>
      </c>
      <c r="B245" s="43" t="s">
        <v>52</v>
      </c>
      <c r="C245" s="13" t="s">
        <v>41</v>
      </c>
      <c r="D245" s="13" t="s">
        <v>105</v>
      </c>
      <c r="E245" s="13" t="s">
        <v>100</v>
      </c>
      <c r="F245" s="33">
        <v>39616</v>
      </c>
      <c r="G245" s="14">
        <f t="shared" si="8"/>
        <v>5.75</v>
      </c>
      <c r="H245" s="33">
        <v>40456</v>
      </c>
      <c r="I245" s="29">
        <v>8.0833333333333339</v>
      </c>
      <c r="J245" s="50" t="s">
        <v>165</v>
      </c>
      <c r="K245" s="14" t="s">
        <v>175</v>
      </c>
      <c r="L245" s="14">
        <v>6.25E-2</v>
      </c>
      <c r="M245" s="14">
        <v>0.1875</v>
      </c>
      <c r="N245" s="14">
        <v>0.125</v>
      </c>
    </row>
    <row r="246" spans="1:14" ht="13.8" x14ac:dyDescent="0.3">
      <c r="A246" s="42" t="s">
        <v>36</v>
      </c>
      <c r="B246" s="43" t="s">
        <v>52</v>
      </c>
      <c r="C246" s="13" t="s">
        <v>41</v>
      </c>
      <c r="D246" s="13" t="s">
        <v>105</v>
      </c>
      <c r="E246" s="13" t="s">
        <v>100</v>
      </c>
      <c r="F246" s="33">
        <v>39616</v>
      </c>
      <c r="G246" s="14">
        <f t="shared" si="8"/>
        <v>5.75</v>
      </c>
      <c r="H246" s="33">
        <v>40456</v>
      </c>
      <c r="I246" s="29">
        <v>8.0833333333333339</v>
      </c>
      <c r="J246" s="50" t="s">
        <v>165</v>
      </c>
      <c r="K246" s="14" t="s">
        <v>176</v>
      </c>
      <c r="L246" s="14">
        <v>0.125</v>
      </c>
      <c r="M246" s="14">
        <v>0.125</v>
      </c>
      <c r="N246" s="14">
        <v>0.125</v>
      </c>
    </row>
    <row r="247" spans="1:14" ht="13.8" x14ac:dyDescent="0.3">
      <c r="A247" s="42" t="s">
        <v>36</v>
      </c>
      <c r="B247" s="43" t="s">
        <v>52</v>
      </c>
      <c r="C247" s="13" t="s">
        <v>41</v>
      </c>
      <c r="D247" s="13" t="s">
        <v>105</v>
      </c>
      <c r="E247" s="13" t="s">
        <v>100</v>
      </c>
      <c r="F247" s="33">
        <v>39616</v>
      </c>
      <c r="G247" s="14">
        <f t="shared" si="8"/>
        <v>5.75</v>
      </c>
      <c r="H247" s="33">
        <v>40456</v>
      </c>
      <c r="I247" s="29">
        <v>8.0833333333333339</v>
      </c>
      <c r="J247" s="50" t="s">
        <v>165</v>
      </c>
      <c r="K247" s="14" t="s">
        <v>177</v>
      </c>
      <c r="L247" s="14">
        <v>0.125</v>
      </c>
      <c r="M247" s="14">
        <v>0.125</v>
      </c>
      <c r="N247" s="14">
        <v>0.125</v>
      </c>
    </row>
    <row r="248" spans="1:14" ht="13.8" x14ac:dyDescent="0.3">
      <c r="A248" s="42" t="s">
        <v>36</v>
      </c>
      <c r="B248" s="43" t="s">
        <v>52</v>
      </c>
      <c r="C248" s="13" t="s">
        <v>41</v>
      </c>
      <c r="D248" s="13" t="s">
        <v>105</v>
      </c>
      <c r="E248" s="13" t="s">
        <v>100</v>
      </c>
      <c r="F248" s="33">
        <v>39616</v>
      </c>
      <c r="G248" s="14">
        <f t="shared" si="8"/>
        <v>5.75</v>
      </c>
      <c r="H248" s="33">
        <v>40456</v>
      </c>
      <c r="I248" s="29">
        <v>8.0833333333333339</v>
      </c>
      <c r="J248" s="50" t="s">
        <v>166</v>
      </c>
      <c r="K248" s="14" t="s">
        <v>172</v>
      </c>
      <c r="L248" s="14">
        <v>0.125</v>
      </c>
      <c r="M248" s="14">
        <v>0.125</v>
      </c>
      <c r="N248" s="14">
        <v>0.125</v>
      </c>
    </row>
    <row r="249" spans="1:14" ht="13.8" x14ac:dyDescent="0.3">
      <c r="A249" s="42" t="s">
        <v>36</v>
      </c>
      <c r="B249" s="43" t="s">
        <v>52</v>
      </c>
      <c r="C249" s="13" t="s">
        <v>41</v>
      </c>
      <c r="D249" s="13" t="s">
        <v>105</v>
      </c>
      <c r="E249" s="13" t="s">
        <v>100</v>
      </c>
      <c r="F249" s="33">
        <v>39616</v>
      </c>
      <c r="G249" s="14">
        <f t="shared" si="8"/>
        <v>5.75</v>
      </c>
      <c r="H249" s="33">
        <v>40456</v>
      </c>
      <c r="I249" s="29">
        <v>8.0833333333333339</v>
      </c>
      <c r="J249" s="50" t="s">
        <v>166</v>
      </c>
      <c r="K249" s="14" t="s">
        <v>173</v>
      </c>
      <c r="L249" s="14">
        <v>6.25E-2</v>
      </c>
      <c r="M249" s="14">
        <v>0.125</v>
      </c>
      <c r="N249" s="14">
        <v>9.375E-2</v>
      </c>
    </row>
    <row r="250" spans="1:14" ht="13.8" x14ac:dyDescent="0.3">
      <c r="A250" s="42" t="s">
        <v>36</v>
      </c>
      <c r="B250" s="43" t="s">
        <v>52</v>
      </c>
      <c r="C250" s="13" t="s">
        <v>41</v>
      </c>
      <c r="D250" s="13" t="s">
        <v>105</v>
      </c>
      <c r="E250" s="13" t="s">
        <v>100</v>
      </c>
      <c r="F250" s="33">
        <v>39616</v>
      </c>
      <c r="G250" s="14">
        <f t="shared" si="8"/>
        <v>5.75</v>
      </c>
      <c r="H250" s="33">
        <v>40456</v>
      </c>
      <c r="I250" s="29">
        <v>8.0833333333333339</v>
      </c>
      <c r="J250" s="50" t="s">
        <v>166</v>
      </c>
      <c r="K250" s="14" t="s">
        <v>174</v>
      </c>
      <c r="L250" s="14">
        <v>6.25E-2</v>
      </c>
      <c r="M250" s="14">
        <v>0.125</v>
      </c>
      <c r="N250" s="14">
        <v>9.375E-2</v>
      </c>
    </row>
    <row r="251" spans="1:14" ht="13.8" x14ac:dyDescent="0.3">
      <c r="A251" s="42" t="s">
        <v>36</v>
      </c>
      <c r="B251" s="43" t="s">
        <v>52</v>
      </c>
      <c r="C251" s="13" t="s">
        <v>41</v>
      </c>
      <c r="D251" s="13" t="s">
        <v>105</v>
      </c>
      <c r="E251" s="13" t="s">
        <v>100</v>
      </c>
      <c r="F251" s="33">
        <v>39616</v>
      </c>
      <c r="G251" s="14">
        <f t="shared" si="8"/>
        <v>5.75</v>
      </c>
      <c r="H251" s="33">
        <v>40456</v>
      </c>
      <c r="I251" s="29">
        <v>8.0833333333333339</v>
      </c>
      <c r="J251" s="50" t="s">
        <v>166</v>
      </c>
      <c r="K251" s="14" t="s">
        <v>175</v>
      </c>
      <c r="L251" s="14">
        <v>6.25E-2</v>
      </c>
      <c r="M251" s="14">
        <v>0.125</v>
      </c>
      <c r="N251" s="14">
        <v>9.375E-2</v>
      </c>
    </row>
    <row r="252" spans="1:14" ht="13.8" x14ac:dyDescent="0.3">
      <c r="A252" s="42" t="s">
        <v>36</v>
      </c>
      <c r="B252" s="43" t="s">
        <v>52</v>
      </c>
      <c r="C252" s="13" t="s">
        <v>41</v>
      </c>
      <c r="D252" s="13" t="s">
        <v>105</v>
      </c>
      <c r="E252" s="13" t="s">
        <v>100</v>
      </c>
      <c r="F252" s="33">
        <v>39616</v>
      </c>
      <c r="G252" s="14">
        <f t="shared" si="8"/>
        <v>5.75</v>
      </c>
      <c r="H252" s="33">
        <v>40456</v>
      </c>
      <c r="I252" s="29">
        <v>8.0833333333333339</v>
      </c>
      <c r="J252" s="50" t="s">
        <v>166</v>
      </c>
      <c r="K252" s="14" t="s">
        <v>176</v>
      </c>
      <c r="L252" s="14">
        <v>0.125</v>
      </c>
      <c r="M252" s="14">
        <v>0.1875</v>
      </c>
      <c r="N252" s="14">
        <v>0.15625</v>
      </c>
    </row>
    <row r="253" spans="1:14" ht="13.8" x14ac:dyDescent="0.3">
      <c r="A253" s="42" t="s">
        <v>36</v>
      </c>
      <c r="B253" s="43" t="s">
        <v>52</v>
      </c>
      <c r="C253" s="13" t="s">
        <v>41</v>
      </c>
      <c r="D253" s="13" t="s">
        <v>105</v>
      </c>
      <c r="E253" s="13" t="s">
        <v>100</v>
      </c>
      <c r="F253" s="33">
        <v>39616</v>
      </c>
      <c r="G253" s="14">
        <f t="shared" si="8"/>
        <v>5.75</v>
      </c>
      <c r="H253" s="33">
        <v>40456</v>
      </c>
      <c r="I253" s="29">
        <v>8.0833333333333339</v>
      </c>
      <c r="J253" s="50" t="s">
        <v>166</v>
      </c>
      <c r="K253" s="14" t="s">
        <v>177</v>
      </c>
      <c r="L253" s="14">
        <v>6.25E-2</v>
      </c>
      <c r="M253" s="14">
        <v>0.25</v>
      </c>
      <c r="N253" s="14">
        <v>0.15625</v>
      </c>
    </row>
    <row r="254" spans="1:14" ht="13.8" x14ac:dyDescent="0.3">
      <c r="A254" s="42" t="s">
        <v>37</v>
      </c>
      <c r="B254" s="43" t="s">
        <v>52</v>
      </c>
      <c r="C254" s="13" t="s">
        <v>41</v>
      </c>
      <c r="D254" s="13" t="s">
        <v>45</v>
      </c>
      <c r="E254" s="13" t="s">
        <v>101</v>
      </c>
      <c r="F254" s="33">
        <v>39618</v>
      </c>
      <c r="G254" s="14">
        <v>3</v>
      </c>
      <c r="H254" s="33">
        <v>40457</v>
      </c>
      <c r="I254" s="29">
        <v>5.333333333333333</v>
      </c>
      <c r="J254" s="50" t="s">
        <v>164</v>
      </c>
      <c r="K254" s="14" t="s">
        <v>172</v>
      </c>
      <c r="L254" s="14">
        <v>0</v>
      </c>
      <c r="M254" s="14">
        <v>0</v>
      </c>
      <c r="N254" s="14">
        <v>0</v>
      </c>
    </row>
    <row r="255" spans="1:14" ht="13.8" x14ac:dyDescent="0.3">
      <c r="A255" s="42" t="s">
        <v>37</v>
      </c>
      <c r="B255" s="43" t="s">
        <v>52</v>
      </c>
      <c r="C255" s="13" t="s">
        <v>41</v>
      </c>
      <c r="D255" s="13" t="s">
        <v>45</v>
      </c>
      <c r="E255" s="13" t="s">
        <v>101</v>
      </c>
      <c r="F255" s="33">
        <v>39618</v>
      </c>
      <c r="G255" s="14">
        <v>3</v>
      </c>
      <c r="H255" s="33">
        <v>40457</v>
      </c>
      <c r="I255" s="29">
        <v>5.333333333333333</v>
      </c>
      <c r="J255" s="50" t="s">
        <v>164</v>
      </c>
      <c r="K255" s="14" t="s">
        <v>173</v>
      </c>
      <c r="L255" s="14">
        <v>0</v>
      </c>
      <c r="M255" s="14">
        <v>0</v>
      </c>
      <c r="N255" s="14">
        <v>0</v>
      </c>
    </row>
    <row r="256" spans="1:14" ht="13.8" x14ac:dyDescent="0.3">
      <c r="A256" s="42" t="s">
        <v>37</v>
      </c>
      <c r="B256" s="43" t="s">
        <v>52</v>
      </c>
      <c r="C256" s="13" t="s">
        <v>41</v>
      </c>
      <c r="D256" s="13" t="s">
        <v>45</v>
      </c>
      <c r="E256" s="13" t="s">
        <v>101</v>
      </c>
      <c r="F256" s="33">
        <v>39618</v>
      </c>
      <c r="G256" s="14">
        <v>3</v>
      </c>
      <c r="H256" s="33">
        <v>40457</v>
      </c>
      <c r="I256" s="29">
        <v>5.333333333333333</v>
      </c>
      <c r="J256" s="50" t="s">
        <v>164</v>
      </c>
      <c r="K256" s="14" t="s">
        <v>174</v>
      </c>
      <c r="L256" s="14">
        <v>0</v>
      </c>
      <c r="M256" s="14">
        <v>0</v>
      </c>
      <c r="N256" s="14">
        <v>0</v>
      </c>
    </row>
    <row r="257" spans="1:14" ht="13.8" x14ac:dyDescent="0.3">
      <c r="A257" s="42" t="s">
        <v>37</v>
      </c>
      <c r="B257" s="43" t="s">
        <v>52</v>
      </c>
      <c r="C257" s="13" t="s">
        <v>41</v>
      </c>
      <c r="D257" s="13" t="s">
        <v>45</v>
      </c>
      <c r="E257" s="13" t="s">
        <v>101</v>
      </c>
      <c r="F257" s="33">
        <v>39618</v>
      </c>
      <c r="G257" s="14">
        <v>3</v>
      </c>
      <c r="H257" s="33">
        <v>40457</v>
      </c>
      <c r="I257" s="29">
        <v>5.333333333333333</v>
      </c>
      <c r="J257" s="50" t="s">
        <v>164</v>
      </c>
      <c r="K257" s="14" t="s">
        <v>175</v>
      </c>
      <c r="L257" s="14">
        <v>0</v>
      </c>
      <c r="M257" s="14">
        <v>0</v>
      </c>
      <c r="N257" s="14">
        <v>0</v>
      </c>
    </row>
    <row r="258" spans="1:14" ht="13.8" x14ac:dyDescent="0.3">
      <c r="A258" s="42" t="s">
        <v>37</v>
      </c>
      <c r="B258" s="43" t="s">
        <v>52</v>
      </c>
      <c r="C258" s="13" t="s">
        <v>41</v>
      </c>
      <c r="D258" s="13" t="s">
        <v>45</v>
      </c>
      <c r="E258" s="13" t="s">
        <v>101</v>
      </c>
      <c r="F258" s="33">
        <v>39618</v>
      </c>
      <c r="G258" s="14">
        <v>3</v>
      </c>
      <c r="H258" s="33">
        <v>40457</v>
      </c>
      <c r="I258" s="29">
        <v>5.333333333333333</v>
      </c>
      <c r="J258" s="50" t="s">
        <v>164</v>
      </c>
      <c r="K258" s="14" t="s">
        <v>176</v>
      </c>
      <c r="L258" s="14">
        <v>0</v>
      </c>
      <c r="M258" s="14">
        <v>6.25E-2</v>
      </c>
      <c r="N258" s="14">
        <v>3.125E-2</v>
      </c>
    </row>
    <row r="259" spans="1:14" ht="13.8" x14ac:dyDescent="0.3">
      <c r="A259" s="42" t="s">
        <v>37</v>
      </c>
      <c r="B259" s="43" t="s">
        <v>52</v>
      </c>
      <c r="C259" s="13" t="s">
        <v>41</v>
      </c>
      <c r="D259" s="13" t="s">
        <v>45</v>
      </c>
      <c r="E259" s="13" t="s">
        <v>101</v>
      </c>
      <c r="F259" s="33">
        <v>39618</v>
      </c>
      <c r="G259" s="14">
        <v>3</v>
      </c>
      <c r="H259" s="33">
        <v>40457</v>
      </c>
      <c r="I259" s="29">
        <v>5.333333333333333</v>
      </c>
      <c r="J259" s="50" t="s">
        <v>164</v>
      </c>
      <c r="K259" s="14" t="s">
        <v>177</v>
      </c>
      <c r="L259" s="14">
        <v>0</v>
      </c>
      <c r="M259" s="14">
        <v>0</v>
      </c>
      <c r="N259" s="14">
        <v>0</v>
      </c>
    </row>
    <row r="260" spans="1:14" ht="13.8" x14ac:dyDescent="0.3">
      <c r="A260" s="42" t="s">
        <v>37</v>
      </c>
      <c r="B260" s="43" t="s">
        <v>52</v>
      </c>
      <c r="C260" s="13" t="s">
        <v>41</v>
      </c>
      <c r="D260" s="13" t="s">
        <v>45</v>
      </c>
      <c r="E260" s="13" t="s">
        <v>101</v>
      </c>
      <c r="F260" s="33">
        <v>39618</v>
      </c>
      <c r="G260" s="14">
        <v>3</v>
      </c>
      <c r="H260" s="33">
        <v>40457</v>
      </c>
      <c r="I260" s="29">
        <v>5.333333333333333</v>
      </c>
      <c r="J260" s="50" t="s">
        <v>165</v>
      </c>
      <c r="K260" s="14" t="s">
        <v>172</v>
      </c>
      <c r="L260" s="14">
        <v>0</v>
      </c>
      <c r="M260" s="14">
        <v>0</v>
      </c>
      <c r="N260" s="14">
        <v>0</v>
      </c>
    </row>
    <row r="261" spans="1:14" ht="13.8" x14ac:dyDescent="0.3">
      <c r="A261" s="42" t="s">
        <v>37</v>
      </c>
      <c r="B261" s="43" t="s">
        <v>52</v>
      </c>
      <c r="C261" s="13" t="s">
        <v>41</v>
      </c>
      <c r="D261" s="13" t="s">
        <v>45</v>
      </c>
      <c r="E261" s="13" t="s">
        <v>101</v>
      </c>
      <c r="F261" s="33">
        <v>39618</v>
      </c>
      <c r="G261" s="14">
        <v>3</v>
      </c>
      <c r="H261" s="33">
        <v>40457</v>
      </c>
      <c r="I261" s="29">
        <v>5.333333333333333</v>
      </c>
      <c r="J261" s="50" t="s">
        <v>165</v>
      </c>
      <c r="K261" s="14" t="s">
        <v>173</v>
      </c>
      <c r="L261" s="14">
        <v>0</v>
      </c>
      <c r="M261" s="14">
        <v>6.25E-2</v>
      </c>
      <c r="N261" s="14">
        <v>3.125E-2</v>
      </c>
    </row>
    <row r="262" spans="1:14" ht="13.8" x14ac:dyDescent="0.3">
      <c r="A262" s="42" t="s">
        <v>37</v>
      </c>
      <c r="B262" s="43" t="s">
        <v>52</v>
      </c>
      <c r="C262" s="13" t="s">
        <v>41</v>
      </c>
      <c r="D262" s="13" t="s">
        <v>45</v>
      </c>
      <c r="E262" s="13" t="s">
        <v>101</v>
      </c>
      <c r="F262" s="33">
        <v>39618</v>
      </c>
      <c r="G262" s="14">
        <v>3</v>
      </c>
      <c r="H262" s="33">
        <v>40457</v>
      </c>
      <c r="I262" s="29">
        <v>5.333333333333333</v>
      </c>
      <c r="J262" s="50" t="s">
        <v>165</v>
      </c>
      <c r="K262" s="14" t="s">
        <v>174</v>
      </c>
      <c r="L262" s="14">
        <v>0</v>
      </c>
      <c r="M262" s="14">
        <v>6.25E-2</v>
      </c>
      <c r="N262" s="14">
        <v>3.125E-2</v>
      </c>
    </row>
    <row r="263" spans="1:14" ht="13.8" x14ac:dyDescent="0.3">
      <c r="A263" s="42" t="s">
        <v>37</v>
      </c>
      <c r="B263" s="43" t="s">
        <v>52</v>
      </c>
      <c r="C263" s="13" t="s">
        <v>41</v>
      </c>
      <c r="D263" s="13" t="s">
        <v>45</v>
      </c>
      <c r="E263" s="13" t="s">
        <v>101</v>
      </c>
      <c r="F263" s="33">
        <v>39618</v>
      </c>
      <c r="G263" s="14">
        <v>3</v>
      </c>
      <c r="H263" s="33">
        <v>40457</v>
      </c>
      <c r="I263" s="29">
        <v>5.333333333333333</v>
      </c>
      <c r="J263" s="50" t="s">
        <v>165</v>
      </c>
      <c r="K263" s="14" t="s">
        <v>175</v>
      </c>
      <c r="L263" s="14">
        <v>0</v>
      </c>
      <c r="M263" s="14">
        <v>6.25E-2</v>
      </c>
      <c r="N263" s="14">
        <v>3.125E-2</v>
      </c>
    </row>
    <row r="264" spans="1:14" ht="13.8" x14ac:dyDescent="0.3">
      <c r="A264" s="42" t="s">
        <v>37</v>
      </c>
      <c r="B264" s="43" t="s">
        <v>52</v>
      </c>
      <c r="C264" s="13" t="s">
        <v>41</v>
      </c>
      <c r="D264" s="13" t="s">
        <v>45</v>
      </c>
      <c r="E264" s="13" t="s">
        <v>101</v>
      </c>
      <c r="F264" s="33">
        <v>39618</v>
      </c>
      <c r="G264" s="14">
        <v>3</v>
      </c>
      <c r="H264" s="33">
        <v>40457</v>
      </c>
      <c r="I264" s="29">
        <v>5.333333333333333</v>
      </c>
      <c r="J264" s="50" t="s">
        <v>165</v>
      </c>
      <c r="K264" s="14" t="s">
        <v>176</v>
      </c>
      <c r="L264" s="14">
        <v>0</v>
      </c>
      <c r="M264" s="14">
        <v>0</v>
      </c>
      <c r="N264" s="14">
        <v>0</v>
      </c>
    </row>
    <row r="265" spans="1:14" ht="13.8" x14ac:dyDescent="0.3">
      <c r="A265" s="42" t="s">
        <v>37</v>
      </c>
      <c r="B265" s="43" t="s">
        <v>52</v>
      </c>
      <c r="C265" s="13" t="s">
        <v>41</v>
      </c>
      <c r="D265" s="13" t="s">
        <v>45</v>
      </c>
      <c r="E265" s="13" t="s">
        <v>101</v>
      </c>
      <c r="F265" s="33">
        <v>39618</v>
      </c>
      <c r="G265" s="14">
        <v>3</v>
      </c>
      <c r="H265" s="33">
        <v>40457</v>
      </c>
      <c r="I265" s="29">
        <v>5.333333333333333</v>
      </c>
      <c r="J265" s="50" t="s">
        <v>165</v>
      </c>
      <c r="K265" s="14" t="s">
        <v>177</v>
      </c>
      <c r="L265" s="14">
        <v>0</v>
      </c>
      <c r="M265" s="14">
        <v>0</v>
      </c>
      <c r="N265" s="14">
        <v>0</v>
      </c>
    </row>
    <row r="266" spans="1:14" ht="13.8" x14ac:dyDescent="0.3">
      <c r="A266" s="42" t="s">
        <v>37</v>
      </c>
      <c r="B266" s="43" t="s">
        <v>52</v>
      </c>
      <c r="C266" s="13" t="s">
        <v>41</v>
      </c>
      <c r="D266" s="13" t="s">
        <v>45</v>
      </c>
      <c r="E266" s="13" t="s">
        <v>101</v>
      </c>
      <c r="F266" s="33">
        <v>39618</v>
      </c>
      <c r="G266" s="14">
        <v>3</v>
      </c>
      <c r="H266" s="33">
        <v>40457</v>
      </c>
      <c r="I266" s="29">
        <v>5.333333333333333</v>
      </c>
      <c r="J266" s="50" t="s">
        <v>166</v>
      </c>
      <c r="K266" s="14" t="s">
        <v>172</v>
      </c>
      <c r="L266" s="14">
        <v>0</v>
      </c>
      <c r="M266" s="14">
        <v>0</v>
      </c>
      <c r="N266" s="14">
        <v>0</v>
      </c>
    </row>
    <row r="267" spans="1:14" ht="13.8" x14ac:dyDescent="0.3">
      <c r="A267" s="42" t="s">
        <v>37</v>
      </c>
      <c r="B267" s="43" t="s">
        <v>52</v>
      </c>
      <c r="C267" s="13" t="s">
        <v>41</v>
      </c>
      <c r="D267" s="13" t="s">
        <v>45</v>
      </c>
      <c r="E267" s="13" t="s">
        <v>101</v>
      </c>
      <c r="F267" s="33">
        <v>39618</v>
      </c>
      <c r="G267" s="14">
        <v>3</v>
      </c>
      <c r="H267" s="33">
        <v>40457</v>
      </c>
      <c r="I267" s="29">
        <v>5.333333333333333</v>
      </c>
      <c r="J267" s="50" t="s">
        <v>166</v>
      </c>
      <c r="K267" s="14" t="s">
        <v>173</v>
      </c>
      <c r="L267" s="14">
        <v>0</v>
      </c>
      <c r="M267" s="14">
        <v>6.25E-2</v>
      </c>
      <c r="N267" s="14">
        <v>3.125E-2</v>
      </c>
    </row>
    <row r="268" spans="1:14" ht="13.8" x14ac:dyDescent="0.3">
      <c r="A268" s="42" t="s">
        <v>37</v>
      </c>
      <c r="B268" s="43" t="s">
        <v>52</v>
      </c>
      <c r="C268" s="13" t="s">
        <v>41</v>
      </c>
      <c r="D268" s="13" t="s">
        <v>45</v>
      </c>
      <c r="E268" s="13" t="s">
        <v>101</v>
      </c>
      <c r="F268" s="33">
        <v>39618</v>
      </c>
      <c r="G268" s="14">
        <v>3</v>
      </c>
      <c r="H268" s="33">
        <v>40457</v>
      </c>
      <c r="I268" s="29">
        <v>5.333333333333333</v>
      </c>
      <c r="J268" s="50" t="s">
        <v>166</v>
      </c>
      <c r="K268" s="14" t="s">
        <v>174</v>
      </c>
      <c r="L268" s="14">
        <v>0</v>
      </c>
      <c r="M268" s="14">
        <v>0</v>
      </c>
      <c r="N268" s="14">
        <v>0</v>
      </c>
    </row>
    <row r="269" spans="1:14" ht="13.8" x14ac:dyDescent="0.3">
      <c r="A269" s="42" t="s">
        <v>37</v>
      </c>
      <c r="B269" s="43" t="s">
        <v>52</v>
      </c>
      <c r="C269" s="13" t="s">
        <v>41</v>
      </c>
      <c r="D269" s="13" t="s">
        <v>45</v>
      </c>
      <c r="E269" s="13" t="s">
        <v>101</v>
      </c>
      <c r="F269" s="33">
        <v>39618</v>
      </c>
      <c r="G269" s="14">
        <v>3</v>
      </c>
      <c r="H269" s="33">
        <v>40457</v>
      </c>
      <c r="I269" s="29">
        <v>5.333333333333333</v>
      </c>
      <c r="J269" s="50" t="s">
        <v>166</v>
      </c>
      <c r="K269" s="14" t="s">
        <v>175</v>
      </c>
      <c r="L269" s="14">
        <v>0</v>
      </c>
      <c r="M269" s="14">
        <v>0</v>
      </c>
      <c r="N269" s="14">
        <v>0</v>
      </c>
    </row>
    <row r="270" spans="1:14" ht="13.8" x14ac:dyDescent="0.3">
      <c r="A270" s="42" t="s">
        <v>37</v>
      </c>
      <c r="B270" s="43" t="s">
        <v>52</v>
      </c>
      <c r="C270" s="13" t="s">
        <v>41</v>
      </c>
      <c r="D270" s="13" t="s">
        <v>45</v>
      </c>
      <c r="E270" s="13" t="s">
        <v>101</v>
      </c>
      <c r="F270" s="33">
        <v>39618</v>
      </c>
      <c r="G270" s="14">
        <v>3</v>
      </c>
      <c r="H270" s="33">
        <v>40457</v>
      </c>
      <c r="I270" s="29">
        <v>5.333333333333333</v>
      </c>
      <c r="J270" s="50" t="s">
        <v>166</v>
      </c>
      <c r="K270" s="14" t="s">
        <v>176</v>
      </c>
      <c r="L270" s="14">
        <v>0</v>
      </c>
      <c r="M270" s="14">
        <v>0</v>
      </c>
      <c r="N270" s="14">
        <v>0</v>
      </c>
    </row>
    <row r="271" spans="1:14" ht="13.8" x14ac:dyDescent="0.3">
      <c r="A271" s="42" t="s">
        <v>37</v>
      </c>
      <c r="B271" s="43" t="s">
        <v>52</v>
      </c>
      <c r="C271" s="13" t="s">
        <v>41</v>
      </c>
      <c r="D271" s="13" t="s">
        <v>45</v>
      </c>
      <c r="E271" s="13" t="s">
        <v>101</v>
      </c>
      <c r="F271" s="33">
        <v>39618</v>
      </c>
      <c r="G271" s="14">
        <v>3</v>
      </c>
      <c r="H271" s="33">
        <v>40457</v>
      </c>
      <c r="I271" s="29">
        <v>5.333333333333333</v>
      </c>
      <c r="J271" s="50" t="s">
        <v>166</v>
      </c>
      <c r="K271" s="14" t="s">
        <v>177</v>
      </c>
      <c r="L271" s="14">
        <v>0</v>
      </c>
      <c r="M271" s="14">
        <v>6.25E-2</v>
      </c>
      <c r="N271" s="14">
        <v>3.125E-2</v>
      </c>
    </row>
    <row r="272" spans="1:14" ht="13.8" x14ac:dyDescent="0.3">
      <c r="A272" s="42" t="s">
        <v>37</v>
      </c>
      <c r="B272" s="43" t="s">
        <v>52</v>
      </c>
      <c r="C272" s="13" t="s">
        <v>41</v>
      </c>
      <c r="D272" s="13" t="s">
        <v>59</v>
      </c>
      <c r="E272" s="13" t="s">
        <v>101</v>
      </c>
      <c r="F272" s="33">
        <v>39618</v>
      </c>
      <c r="G272" s="14">
        <v>3</v>
      </c>
      <c r="H272" s="33">
        <v>40457</v>
      </c>
      <c r="I272" s="29">
        <v>5.333333333333333</v>
      </c>
      <c r="J272" s="50" t="s">
        <v>164</v>
      </c>
      <c r="K272" s="14" t="s">
        <v>172</v>
      </c>
      <c r="L272" s="14">
        <v>0</v>
      </c>
      <c r="M272" s="14">
        <v>0</v>
      </c>
      <c r="N272" s="14">
        <v>0</v>
      </c>
    </row>
    <row r="273" spans="1:14" ht="13.8" x14ac:dyDescent="0.3">
      <c r="A273" s="42" t="s">
        <v>37</v>
      </c>
      <c r="B273" s="43" t="s">
        <v>52</v>
      </c>
      <c r="C273" s="13" t="s">
        <v>41</v>
      </c>
      <c r="D273" s="13" t="s">
        <v>59</v>
      </c>
      <c r="E273" s="13" t="s">
        <v>101</v>
      </c>
      <c r="F273" s="33">
        <v>39618</v>
      </c>
      <c r="G273" s="14">
        <v>3</v>
      </c>
      <c r="H273" s="33">
        <v>40457</v>
      </c>
      <c r="I273" s="29">
        <v>5.333333333333333</v>
      </c>
      <c r="J273" s="50" t="s">
        <v>164</v>
      </c>
      <c r="K273" s="14" t="s">
        <v>173</v>
      </c>
      <c r="L273" s="14">
        <v>0</v>
      </c>
      <c r="M273" s="14">
        <v>0</v>
      </c>
      <c r="N273" s="14">
        <v>0</v>
      </c>
    </row>
    <row r="274" spans="1:14" ht="13.8" x14ac:dyDescent="0.3">
      <c r="A274" s="42" t="s">
        <v>37</v>
      </c>
      <c r="B274" s="43" t="s">
        <v>52</v>
      </c>
      <c r="C274" s="13" t="s">
        <v>41</v>
      </c>
      <c r="D274" s="13" t="s">
        <v>59</v>
      </c>
      <c r="E274" s="13" t="s">
        <v>101</v>
      </c>
      <c r="F274" s="33">
        <v>39618</v>
      </c>
      <c r="G274" s="14">
        <v>3</v>
      </c>
      <c r="H274" s="33">
        <v>40457</v>
      </c>
      <c r="I274" s="29">
        <v>5.333333333333333</v>
      </c>
      <c r="J274" s="50" t="s">
        <v>164</v>
      </c>
      <c r="K274" s="14" t="s">
        <v>174</v>
      </c>
      <c r="L274" s="14">
        <v>0</v>
      </c>
      <c r="M274" s="14">
        <v>0</v>
      </c>
      <c r="N274" s="14">
        <v>0</v>
      </c>
    </row>
    <row r="275" spans="1:14" ht="13.8" x14ac:dyDescent="0.3">
      <c r="A275" s="42" t="s">
        <v>37</v>
      </c>
      <c r="B275" s="43" t="s">
        <v>52</v>
      </c>
      <c r="C275" s="13" t="s">
        <v>41</v>
      </c>
      <c r="D275" s="13" t="s">
        <v>59</v>
      </c>
      <c r="E275" s="13" t="s">
        <v>101</v>
      </c>
      <c r="F275" s="33">
        <v>39618</v>
      </c>
      <c r="G275" s="14">
        <v>3</v>
      </c>
      <c r="H275" s="33">
        <v>40457</v>
      </c>
      <c r="I275" s="29">
        <v>5.3333333333333304</v>
      </c>
      <c r="J275" s="50" t="s">
        <v>164</v>
      </c>
      <c r="K275" s="14" t="s">
        <v>175</v>
      </c>
      <c r="L275" s="14">
        <v>0</v>
      </c>
      <c r="M275" s="14">
        <v>0</v>
      </c>
      <c r="N275" s="14">
        <v>0</v>
      </c>
    </row>
    <row r="276" spans="1:14" ht="13.8" x14ac:dyDescent="0.3">
      <c r="A276" s="42" t="s">
        <v>37</v>
      </c>
      <c r="B276" s="43" t="s">
        <v>52</v>
      </c>
      <c r="C276" s="13" t="s">
        <v>41</v>
      </c>
      <c r="D276" s="13" t="s">
        <v>59</v>
      </c>
      <c r="E276" s="13" t="s">
        <v>101</v>
      </c>
      <c r="F276" s="33">
        <v>39618</v>
      </c>
      <c r="G276" s="14">
        <v>3</v>
      </c>
      <c r="H276" s="33">
        <v>40457</v>
      </c>
      <c r="I276" s="29">
        <v>5.3333333333333304</v>
      </c>
      <c r="J276" s="50" t="s">
        <v>164</v>
      </c>
      <c r="K276" s="14" t="s">
        <v>176</v>
      </c>
      <c r="L276" s="14">
        <v>0</v>
      </c>
      <c r="M276" s="14">
        <v>6.25E-2</v>
      </c>
      <c r="N276" s="14">
        <v>3.125E-2</v>
      </c>
    </row>
    <row r="277" spans="1:14" ht="13.8" x14ac:dyDescent="0.3">
      <c r="A277" s="42" t="s">
        <v>37</v>
      </c>
      <c r="B277" s="43" t="s">
        <v>52</v>
      </c>
      <c r="C277" s="13" t="s">
        <v>41</v>
      </c>
      <c r="D277" s="13" t="s">
        <v>59</v>
      </c>
      <c r="E277" s="13" t="s">
        <v>101</v>
      </c>
      <c r="F277" s="33">
        <v>39618</v>
      </c>
      <c r="G277" s="14">
        <v>3</v>
      </c>
      <c r="H277" s="33">
        <v>40457</v>
      </c>
      <c r="I277" s="29">
        <v>5.3333333333333304</v>
      </c>
      <c r="J277" s="50" t="s">
        <v>164</v>
      </c>
      <c r="K277" s="14" t="s">
        <v>177</v>
      </c>
      <c r="L277" s="14">
        <v>0</v>
      </c>
      <c r="M277" s="14">
        <v>6.25E-2</v>
      </c>
      <c r="N277" s="14">
        <v>3.125E-2</v>
      </c>
    </row>
    <row r="278" spans="1:14" ht="13.8" x14ac:dyDescent="0.3">
      <c r="A278" s="42" t="s">
        <v>37</v>
      </c>
      <c r="B278" s="43" t="s">
        <v>52</v>
      </c>
      <c r="C278" s="13" t="s">
        <v>41</v>
      </c>
      <c r="D278" s="13" t="s">
        <v>59</v>
      </c>
      <c r="E278" s="13" t="s">
        <v>101</v>
      </c>
      <c r="F278" s="33">
        <v>39618</v>
      </c>
      <c r="G278" s="14">
        <v>3</v>
      </c>
      <c r="H278" s="33">
        <v>40457</v>
      </c>
      <c r="I278" s="29">
        <v>5.3333333333333304</v>
      </c>
      <c r="J278" s="50" t="s">
        <v>165</v>
      </c>
      <c r="K278" s="14" t="s">
        <v>172</v>
      </c>
      <c r="L278" s="14">
        <v>0</v>
      </c>
      <c r="M278" s="14">
        <v>6.25E-2</v>
      </c>
      <c r="N278" s="14">
        <v>3.125E-2</v>
      </c>
    </row>
    <row r="279" spans="1:14" ht="13.8" x14ac:dyDescent="0.3">
      <c r="A279" s="42" t="s">
        <v>37</v>
      </c>
      <c r="B279" s="43" t="s">
        <v>52</v>
      </c>
      <c r="C279" s="13" t="s">
        <v>41</v>
      </c>
      <c r="D279" s="13" t="s">
        <v>59</v>
      </c>
      <c r="E279" s="13" t="s">
        <v>101</v>
      </c>
      <c r="F279" s="33">
        <v>39618</v>
      </c>
      <c r="G279" s="14">
        <v>3</v>
      </c>
      <c r="H279" s="33">
        <v>40457</v>
      </c>
      <c r="I279" s="29">
        <v>5.3333333333333304</v>
      </c>
      <c r="J279" s="50" t="s">
        <v>165</v>
      </c>
      <c r="K279" s="14" t="s">
        <v>173</v>
      </c>
      <c r="L279" s="14">
        <v>0</v>
      </c>
      <c r="M279" s="14">
        <v>6.25E-2</v>
      </c>
      <c r="N279" s="14">
        <v>3.125E-2</v>
      </c>
    </row>
    <row r="280" spans="1:14" ht="13.8" x14ac:dyDescent="0.3">
      <c r="A280" s="42" t="s">
        <v>37</v>
      </c>
      <c r="B280" s="43" t="s">
        <v>52</v>
      </c>
      <c r="C280" s="13" t="s">
        <v>41</v>
      </c>
      <c r="D280" s="13" t="s">
        <v>59</v>
      </c>
      <c r="E280" s="13" t="s">
        <v>101</v>
      </c>
      <c r="F280" s="33">
        <v>39618</v>
      </c>
      <c r="G280" s="14">
        <v>3</v>
      </c>
      <c r="H280" s="33">
        <v>40457</v>
      </c>
      <c r="I280" s="29">
        <v>5.3333333333333304</v>
      </c>
      <c r="J280" s="50" t="s">
        <v>165</v>
      </c>
      <c r="K280" s="14" t="s">
        <v>174</v>
      </c>
      <c r="L280" s="14">
        <v>0</v>
      </c>
      <c r="M280" s="14">
        <v>0</v>
      </c>
      <c r="N280" s="14">
        <v>0</v>
      </c>
    </row>
    <row r="281" spans="1:14" ht="13.8" x14ac:dyDescent="0.3">
      <c r="A281" s="42" t="s">
        <v>37</v>
      </c>
      <c r="B281" s="43" t="s">
        <v>52</v>
      </c>
      <c r="C281" s="13" t="s">
        <v>41</v>
      </c>
      <c r="D281" s="13" t="s">
        <v>59</v>
      </c>
      <c r="E281" s="13" t="s">
        <v>101</v>
      </c>
      <c r="F281" s="33">
        <v>39618</v>
      </c>
      <c r="G281" s="14">
        <v>3</v>
      </c>
      <c r="H281" s="33">
        <v>40457</v>
      </c>
      <c r="I281" s="29">
        <v>5.3333333333333304</v>
      </c>
      <c r="J281" s="50" t="s">
        <v>165</v>
      </c>
      <c r="K281" s="14" t="s">
        <v>175</v>
      </c>
      <c r="L281" s="14">
        <v>0</v>
      </c>
      <c r="M281" s="14">
        <v>0</v>
      </c>
      <c r="N281" s="14">
        <v>0</v>
      </c>
    </row>
    <row r="282" spans="1:14" ht="13.8" x14ac:dyDescent="0.3">
      <c r="A282" s="42" t="s">
        <v>37</v>
      </c>
      <c r="B282" s="43" t="s">
        <v>52</v>
      </c>
      <c r="C282" s="13" t="s">
        <v>41</v>
      </c>
      <c r="D282" s="13" t="s">
        <v>59</v>
      </c>
      <c r="E282" s="13" t="s">
        <v>101</v>
      </c>
      <c r="F282" s="33">
        <v>39618</v>
      </c>
      <c r="G282" s="14">
        <v>3</v>
      </c>
      <c r="H282" s="33">
        <v>40457</v>
      </c>
      <c r="I282" s="29">
        <v>5.3333333333333304</v>
      </c>
      <c r="J282" s="50" t="s">
        <v>165</v>
      </c>
      <c r="K282" s="14" t="s">
        <v>176</v>
      </c>
      <c r="L282" s="14">
        <v>0</v>
      </c>
      <c r="M282" s="14">
        <v>0</v>
      </c>
      <c r="N282" s="14">
        <v>0</v>
      </c>
    </row>
    <row r="283" spans="1:14" ht="13.8" x14ac:dyDescent="0.3">
      <c r="A283" s="42" t="s">
        <v>37</v>
      </c>
      <c r="B283" s="43" t="s">
        <v>52</v>
      </c>
      <c r="C283" s="13" t="s">
        <v>41</v>
      </c>
      <c r="D283" s="13" t="s">
        <v>59</v>
      </c>
      <c r="E283" s="13" t="s">
        <v>101</v>
      </c>
      <c r="F283" s="33">
        <v>39618</v>
      </c>
      <c r="G283" s="14">
        <v>3</v>
      </c>
      <c r="H283" s="33">
        <v>40457</v>
      </c>
      <c r="I283" s="29">
        <v>5.3333333333333304</v>
      </c>
      <c r="J283" s="50" t="s">
        <v>165</v>
      </c>
      <c r="K283" s="14" t="s">
        <v>177</v>
      </c>
      <c r="L283" s="14">
        <v>0</v>
      </c>
      <c r="M283" s="14">
        <v>6.25E-2</v>
      </c>
      <c r="N283" s="14">
        <v>3.125E-2</v>
      </c>
    </row>
    <row r="284" spans="1:14" ht="13.8" x14ac:dyDescent="0.3">
      <c r="A284" s="42" t="s">
        <v>37</v>
      </c>
      <c r="B284" s="43" t="s">
        <v>52</v>
      </c>
      <c r="C284" s="13" t="s">
        <v>41</v>
      </c>
      <c r="D284" s="13" t="s">
        <v>59</v>
      </c>
      <c r="E284" s="13" t="s">
        <v>101</v>
      </c>
      <c r="F284" s="33">
        <v>39618</v>
      </c>
      <c r="G284" s="14">
        <v>3</v>
      </c>
      <c r="H284" s="33">
        <v>40457</v>
      </c>
      <c r="I284" s="29">
        <v>5.3333333333333304</v>
      </c>
      <c r="J284" s="50" t="s">
        <v>166</v>
      </c>
      <c r="K284" s="14" t="s">
        <v>172</v>
      </c>
      <c r="L284" s="14">
        <v>0</v>
      </c>
      <c r="M284" s="14">
        <v>6.25E-2</v>
      </c>
      <c r="N284" s="14">
        <v>3.125E-2</v>
      </c>
    </row>
    <row r="285" spans="1:14" ht="13.8" x14ac:dyDescent="0.3">
      <c r="A285" s="42" t="s">
        <v>37</v>
      </c>
      <c r="B285" s="43" t="s">
        <v>52</v>
      </c>
      <c r="C285" s="13" t="s">
        <v>41</v>
      </c>
      <c r="D285" s="13" t="s">
        <v>59</v>
      </c>
      <c r="E285" s="13" t="s">
        <v>101</v>
      </c>
      <c r="F285" s="33">
        <v>39618</v>
      </c>
      <c r="G285" s="14">
        <v>3</v>
      </c>
      <c r="H285" s="33">
        <v>40457</v>
      </c>
      <c r="I285" s="29">
        <v>5.3333333333333304</v>
      </c>
      <c r="J285" s="50" t="s">
        <v>166</v>
      </c>
      <c r="K285" s="14" t="s">
        <v>173</v>
      </c>
      <c r="L285" s="14">
        <v>0</v>
      </c>
      <c r="M285" s="14">
        <v>0</v>
      </c>
      <c r="N285" s="14">
        <v>0</v>
      </c>
    </row>
    <row r="286" spans="1:14" ht="13.8" x14ac:dyDescent="0.3">
      <c r="A286" s="42" t="s">
        <v>37</v>
      </c>
      <c r="B286" s="43" t="s">
        <v>52</v>
      </c>
      <c r="C286" s="13" t="s">
        <v>41</v>
      </c>
      <c r="D286" s="13" t="s">
        <v>59</v>
      </c>
      <c r="E286" s="13" t="s">
        <v>101</v>
      </c>
      <c r="F286" s="33">
        <v>39618</v>
      </c>
      <c r="G286" s="14">
        <v>3</v>
      </c>
      <c r="H286" s="33">
        <v>40457</v>
      </c>
      <c r="I286" s="29">
        <v>5.3333333333333304</v>
      </c>
      <c r="J286" s="50" t="s">
        <v>166</v>
      </c>
      <c r="K286" s="14" t="s">
        <v>174</v>
      </c>
      <c r="L286" s="14">
        <v>0</v>
      </c>
      <c r="M286" s="14">
        <v>0</v>
      </c>
      <c r="N286" s="14">
        <v>0</v>
      </c>
    </row>
    <row r="287" spans="1:14" ht="13.8" x14ac:dyDescent="0.3">
      <c r="A287" s="42" t="s">
        <v>37</v>
      </c>
      <c r="B287" s="43" t="s">
        <v>52</v>
      </c>
      <c r="C287" s="13" t="s">
        <v>41</v>
      </c>
      <c r="D287" s="13" t="s">
        <v>59</v>
      </c>
      <c r="E287" s="13" t="s">
        <v>101</v>
      </c>
      <c r="F287" s="33">
        <v>39618</v>
      </c>
      <c r="G287" s="14">
        <v>3</v>
      </c>
      <c r="H287" s="33">
        <v>40457</v>
      </c>
      <c r="I287" s="29">
        <v>5.3333333333333304</v>
      </c>
      <c r="J287" s="50" t="s">
        <v>166</v>
      </c>
      <c r="K287" s="14" t="s">
        <v>175</v>
      </c>
      <c r="L287" s="14">
        <v>0</v>
      </c>
      <c r="M287" s="14">
        <v>0</v>
      </c>
      <c r="N287" s="14">
        <v>0</v>
      </c>
    </row>
    <row r="288" spans="1:14" ht="13.8" x14ac:dyDescent="0.3">
      <c r="A288" s="42" t="s">
        <v>37</v>
      </c>
      <c r="B288" s="43" t="s">
        <v>52</v>
      </c>
      <c r="C288" s="13" t="s">
        <v>41</v>
      </c>
      <c r="D288" s="13" t="s">
        <v>59</v>
      </c>
      <c r="E288" s="13" t="s">
        <v>101</v>
      </c>
      <c r="F288" s="33">
        <v>39618</v>
      </c>
      <c r="G288" s="14">
        <v>3</v>
      </c>
      <c r="H288" s="33">
        <v>40457</v>
      </c>
      <c r="I288" s="29">
        <v>5.3333333333333304</v>
      </c>
      <c r="J288" s="50" t="s">
        <v>166</v>
      </c>
      <c r="K288" s="14" t="s">
        <v>176</v>
      </c>
      <c r="L288" s="14">
        <v>0</v>
      </c>
      <c r="M288" s="14">
        <v>6.25E-2</v>
      </c>
      <c r="N288" s="14">
        <v>3.125E-2</v>
      </c>
    </row>
    <row r="289" spans="1:14" ht="13.8" x14ac:dyDescent="0.3">
      <c r="A289" s="42" t="s">
        <v>37</v>
      </c>
      <c r="B289" s="43" t="s">
        <v>52</v>
      </c>
      <c r="C289" s="13" t="s">
        <v>41</v>
      </c>
      <c r="D289" s="13" t="s">
        <v>59</v>
      </c>
      <c r="E289" s="13" t="s">
        <v>101</v>
      </c>
      <c r="F289" s="33">
        <v>39618</v>
      </c>
      <c r="G289" s="14">
        <v>3</v>
      </c>
      <c r="H289" s="33">
        <v>40457</v>
      </c>
      <c r="I289" s="29">
        <v>5.3333333333333304</v>
      </c>
      <c r="J289" s="50" t="s">
        <v>166</v>
      </c>
      <c r="K289" s="14" t="s">
        <v>177</v>
      </c>
      <c r="L289" s="14">
        <v>0</v>
      </c>
      <c r="M289" s="14">
        <v>6.25E-2</v>
      </c>
      <c r="N289" s="14">
        <v>3.125E-2</v>
      </c>
    </row>
    <row r="290" spans="1:14" ht="13.8" x14ac:dyDescent="0.3">
      <c r="A290" s="42" t="s">
        <v>37</v>
      </c>
      <c r="B290" s="43" t="s">
        <v>52</v>
      </c>
      <c r="C290" s="13" t="s">
        <v>41</v>
      </c>
      <c r="D290" s="13" t="s">
        <v>61</v>
      </c>
      <c r="E290" s="13" t="s">
        <v>101</v>
      </c>
      <c r="F290" s="33">
        <v>39618</v>
      </c>
      <c r="G290" s="14">
        <v>3</v>
      </c>
      <c r="H290" s="33">
        <v>40457</v>
      </c>
      <c r="I290" s="29">
        <v>5.3333333333333304</v>
      </c>
      <c r="J290" s="50" t="s">
        <v>164</v>
      </c>
      <c r="K290" s="14" t="s">
        <v>172</v>
      </c>
      <c r="L290" s="14">
        <v>0</v>
      </c>
      <c r="M290" s="14">
        <v>0</v>
      </c>
      <c r="N290" s="14">
        <v>0</v>
      </c>
    </row>
    <row r="291" spans="1:14" ht="13.8" x14ac:dyDescent="0.3">
      <c r="A291" s="42" t="s">
        <v>37</v>
      </c>
      <c r="B291" s="43" t="s">
        <v>52</v>
      </c>
      <c r="C291" s="13" t="s">
        <v>41</v>
      </c>
      <c r="D291" s="13" t="s">
        <v>61</v>
      </c>
      <c r="E291" s="13" t="s">
        <v>101</v>
      </c>
      <c r="F291" s="33">
        <v>39618</v>
      </c>
      <c r="G291" s="14">
        <v>3</v>
      </c>
      <c r="H291" s="33">
        <v>40457</v>
      </c>
      <c r="I291" s="29">
        <v>5.3333333333333304</v>
      </c>
      <c r="J291" s="50" t="s">
        <v>164</v>
      </c>
      <c r="K291" s="14" t="s">
        <v>173</v>
      </c>
      <c r="L291" s="14">
        <v>0</v>
      </c>
      <c r="M291" s="14">
        <v>0</v>
      </c>
      <c r="N291" s="14">
        <v>0</v>
      </c>
    </row>
    <row r="292" spans="1:14" ht="13.8" x14ac:dyDescent="0.3">
      <c r="A292" s="42" t="s">
        <v>37</v>
      </c>
      <c r="B292" s="43" t="s">
        <v>52</v>
      </c>
      <c r="C292" s="13" t="s">
        <v>41</v>
      </c>
      <c r="D292" s="13" t="s">
        <v>61</v>
      </c>
      <c r="E292" s="13" t="s">
        <v>101</v>
      </c>
      <c r="F292" s="33">
        <v>39618</v>
      </c>
      <c r="G292" s="14">
        <v>3</v>
      </c>
      <c r="H292" s="33">
        <v>40457</v>
      </c>
      <c r="I292" s="29">
        <v>5.3333333333333304</v>
      </c>
      <c r="J292" s="50" t="s">
        <v>164</v>
      </c>
      <c r="K292" s="14" t="s">
        <v>174</v>
      </c>
      <c r="L292" s="14">
        <v>0</v>
      </c>
      <c r="M292" s="14">
        <v>6.25E-2</v>
      </c>
      <c r="N292" s="14">
        <v>3.125E-2</v>
      </c>
    </row>
    <row r="293" spans="1:14" ht="13.8" x14ac:dyDescent="0.3">
      <c r="A293" s="42" t="s">
        <v>37</v>
      </c>
      <c r="B293" s="43" t="s">
        <v>52</v>
      </c>
      <c r="C293" s="13" t="s">
        <v>41</v>
      </c>
      <c r="D293" s="13" t="s">
        <v>61</v>
      </c>
      <c r="E293" s="13" t="s">
        <v>101</v>
      </c>
      <c r="F293" s="33">
        <v>39618</v>
      </c>
      <c r="G293" s="14">
        <v>3</v>
      </c>
      <c r="H293" s="33">
        <v>40457</v>
      </c>
      <c r="I293" s="29">
        <v>5.3333333333333304</v>
      </c>
      <c r="J293" s="50" t="s">
        <v>164</v>
      </c>
      <c r="K293" s="14" t="s">
        <v>175</v>
      </c>
      <c r="L293" s="14">
        <v>0</v>
      </c>
      <c r="M293" s="14">
        <v>6.25E-2</v>
      </c>
      <c r="N293" s="14">
        <v>3.125E-2</v>
      </c>
    </row>
    <row r="294" spans="1:14" ht="13.8" x14ac:dyDescent="0.3">
      <c r="A294" s="42" t="s">
        <v>37</v>
      </c>
      <c r="B294" s="43" t="s">
        <v>52</v>
      </c>
      <c r="C294" s="13" t="s">
        <v>41</v>
      </c>
      <c r="D294" s="13" t="s">
        <v>61</v>
      </c>
      <c r="E294" s="13" t="s">
        <v>101</v>
      </c>
      <c r="F294" s="33">
        <v>39618</v>
      </c>
      <c r="G294" s="14">
        <v>3</v>
      </c>
      <c r="H294" s="33">
        <v>40457</v>
      </c>
      <c r="I294" s="29">
        <v>5.3333333333333304</v>
      </c>
      <c r="J294" s="50" t="s">
        <v>164</v>
      </c>
      <c r="K294" s="14" t="s">
        <v>176</v>
      </c>
      <c r="L294" s="14">
        <v>0</v>
      </c>
      <c r="M294" s="14">
        <v>6.25E-2</v>
      </c>
      <c r="N294" s="14">
        <v>3.125E-2</v>
      </c>
    </row>
    <row r="295" spans="1:14" ht="13.8" x14ac:dyDescent="0.3">
      <c r="A295" s="42" t="s">
        <v>37</v>
      </c>
      <c r="B295" s="43" t="s">
        <v>52</v>
      </c>
      <c r="C295" s="13" t="s">
        <v>41</v>
      </c>
      <c r="D295" s="13" t="s">
        <v>61</v>
      </c>
      <c r="E295" s="13" t="s">
        <v>101</v>
      </c>
      <c r="F295" s="33">
        <v>39618</v>
      </c>
      <c r="G295" s="14">
        <v>3</v>
      </c>
      <c r="H295" s="33">
        <v>40457</v>
      </c>
      <c r="I295" s="29">
        <v>5.3333333333333304</v>
      </c>
      <c r="J295" s="50" t="s">
        <v>164</v>
      </c>
      <c r="K295" s="14" t="s">
        <v>177</v>
      </c>
      <c r="L295" s="14">
        <v>0</v>
      </c>
      <c r="M295" s="14">
        <v>0</v>
      </c>
      <c r="N295" s="14">
        <v>0</v>
      </c>
    </row>
    <row r="296" spans="1:14" ht="13.8" x14ac:dyDescent="0.3">
      <c r="A296" s="42" t="s">
        <v>37</v>
      </c>
      <c r="B296" s="43" t="s">
        <v>52</v>
      </c>
      <c r="C296" s="13" t="s">
        <v>41</v>
      </c>
      <c r="D296" s="13" t="s">
        <v>61</v>
      </c>
      <c r="E296" s="13" t="s">
        <v>101</v>
      </c>
      <c r="F296" s="33">
        <v>39618</v>
      </c>
      <c r="G296" s="14">
        <v>3</v>
      </c>
      <c r="H296" s="33">
        <v>40457</v>
      </c>
      <c r="I296" s="29">
        <v>5.3333333333333304</v>
      </c>
      <c r="J296" s="50" t="s">
        <v>165</v>
      </c>
      <c r="K296" s="14" t="s">
        <v>172</v>
      </c>
      <c r="L296" s="14">
        <v>0</v>
      </c>
      <c r="M296" s="14">
        <v>0</v>
      </c>
      <c r="N296" s="14">
        <v>0</v>
      </c>
    </row>
    <row r="297" spans="1:14" ht="13.8" x14ac:dyDescent="0.3">
      <c r="A297" s="42" t="s">
        <v>37</v>
      </c>
      <c r="B297" s="43" t="s">
        <v>52</v>
      </c>
      <c r="C297" s="13" t="s">
        <v>41</v>
      </c>
      <c r="D297" s="13" t="s">
        <v>61</v>
      </c>
      <c r="E297" s="13" t="s">
        <v>101</v>
      </c>
      <c r="F297" s="33">
        <v>39618</v>
      </c>
      <c r="G297" s="14">
        <v>3</v>
      </c>
      <c r="H297" s="33">
        <v>40457</v>
      </c>
      <c r="I297" s="29">
        <v>5.3333333333333304</v>
      </c>
      <c r="J297" s="50" t="s">
        <v>165</v>
      </c>
      <c r="K297" s="14" t="s">
        <v>173</v>
      </c>
      <c r="L297" s="14">
        <v>0</v>
      </c>
      <c r="M297" s="14">
        <v>0</v>
      </c>
      <c r="N297" s="14">
        <v>0</v>
      </c>
    </row>
    <row r="298" spans="1:14" ht="13.8" x14ac:dyDescent="0.3">
      <c r="A298" s="42" t="s">
        <v>37</v>
      </c>
      <c r="B298" s="43" t="s">
        <v>52</v>
      </c>
      <c r="C298" s="13" t="s">
        <v>41</v>
      </c>
      <c r="D298" s="13" t="s">
        <v>61</v>
      </c>
      <c r="E298" s="13" t="s">
        <v>101</v>
      </c>
      <c r="F298" s="33">
        <v>39618</v>
      </c>
      <c r="G298" s="14">
        <v>3</v>
      </c>
      <c r="H298" s="33">
        <v>40457</v>
      </c>
      <c r="I298" s="29">
        <v>5.3333333333333304</v>
      </c>
      <c r="J298" s="50" t="s">
        <v>165</v>
      </c>
      <c r="K298" s="14" t="s">
        <v>174</v>
      </c>
      <c r="L298" s="14">
        <v>0</v>
      </c>
      <c r="M298" s="14">
        <v>0</v>
      </c>
      <c r="N298" s="14">
        <v>0</v>
      </c>
    </row>
    <row r="299" spans="1:14" ht="13.8" x14ac:dyDescent="0.3">
      <c r="A299" s="42" t="s">
        <v>37</v>
      </c>
      <c r="B299" s="43" t="s">
        <v>52</v>
      </c>
      <c r="C299" s="13" t="s">
        <v>41</v>
      </c>
      <c r="D299" s="13" t="s">
        <v>61</v>
      </c>
      <c r="E299" s="13" t="s">
        <v>101</v>
      </c>
      <c r="F299" s="33">
        <v>39618</v>
      </c>
      <c r="G299" s="14">
        <v>3</v>
      </c>
      <c r="H299" s="33">
        <v>40457</v>
      </c>
      <c r="I299" s="29">
        <v>5.3333333333333304</v>
      </c>
      <c r="J299" s="50" t="s">
        <v>165</v>
      </c>
      <c r="K299" s="14" t="s">
        <v>175</v>
      </c>
      <c r="L299" s="14">
        <v>0</v>
      </c>
      <c r="M299" s="14">
        <v>0</v>
      </c>
      <c r="N299" s="14">
        <v>0</v>
      </c>
    </row>
    <row r="300" spans="1:14" ht="13.8" x14ac:dyDescent="0.3">
      <c r="A300" s="42" t="s">
        <v>37</v>
      </c>
      <c r="B300" s="43" t="s">
        <v>52</v>
      </c>
      <c r="C300" s="13" t="s">
        <v>41</v>
      </c>
      <c r="D300" s="13" t="s">
        <v>61</v>
      </c>
      <c r="E300" s="13" t="s">
        <v>101</v>
      </c>
      <c r="F300" s="33">
        <v>39618</v>
      </c>
      <c r="G300" s="14">
        <v>3</v>
      </c>
      <c r="H300" s="33">
        <v>40457</v>
      </c>
      <c r="I300" s="29">
        <v>5.3333333333333304</v>
      </c>
      <c r="J300" s="50" t="s">
        <v>165</v>
      </c>
      <c r="K300" s="14" t="s">
        <v>176</v>
      </c>
      <c r="L300" s="14">
        <v>0</v>
      </c>
      <c r="M300" s="14">
        <v>0</v>
      </c>
      <c r="N300" s="14">
        <v>0</v>
      </c>
    </row>
    <row r="301" spans="1:14" ht="13.8" x14ac:dyDescent="0.3">
      <c r="A301" s="42" t="s">
        <v>37</v>
      </c>
      <c r="B301" s="43" t="s">
        <v>52</v>
      </c>
      <c r="C301" s="13" t="s">
        <v>41</v>
      </c>
      <c r="D301" s="13" t="s">
        <v>61</v>
      </c>
      <c r="E301" s="13" t="s">
        <v>101</v>
      </c>
      <c r="F301" s="33">
        <v>39618</v>
      </c>
      <c r="G301" s="14">
        <v>3</v>
      </c>
      <c r="H301" s="33">
        <v>40457</v>
      </c>
      <c r="I301" s="29">
        <v>5.3333333333333304</v>
      </c>
      <c r="J301" s="50" t="s">
        <v>165</v>
      </c>
      <c r="K301" s="14" t="s">
        <v>177</v>
      </c>
      <c r="L301" s="14">
        <v>0</v>
      </c>
      <c r="M301" s="14">
        <v>6.25E-2</v>
      </c>
      <c r="N301" s="14">
        <v>3.125E-2</v>
      </c>
    </row>
    <row r="302" spans="1:14" ht="13.8" x14ac:dyDescent="0.3">
      <c r="A302" s="42" t="s">
        <v>37</v>
      </c>
      <c r="B302" s="43" t="s">
        <v>52</v>
      </c>
      <c r="C302" s="13" t="s">
        <v>41</v>
      </c>
      <c r="D302" s="13" t="s">
        <v>61</v>
      </c>
      <c r="E302" s="13" t="s">
        <v>101</v>
      </c>
      <c r="F302" s="33">
        <v>39618</v>
      </c>
      <c r="G302" s="14">
        <v>3</v>
      </c>
      <c r="H302" s="33">
        <v>40457</v>
      </c>
      <c r="I302" s="29">
        <v>5.3333333333333304</v>
      </c>
      <c r="J302" s="50" t="s">
        <v>166</v>
      </c>
      <c r="K302" s="14" t="s">
        <v>172</v>
      </c>
      <c r="L302" s="14">
        <v>0</v>
      </c>
      <c r="M302" s="14">
        <v>6.25E-2</v>
      </c>
      <c r="N302" s="14">
        <v>3.125E-2</v>
      </c>
    </row>
    <row r="303" spans="1:14" ht="13.8" x14ac:dyDescent="0.3">
      <c r="A303" s="42" t="s">
        <v>37</v>
      </c>
      <c r="B303" s="43" t="s">
        <v>52</v>
      </c>
      <c r="C303" s="13" t="s">
        <v>41</v>
      </c>
      <c r="D303" s="13" t="s">
        <v>61</v>
      </c>
      <c r="E303" s="13" t="s">
        <v>101</v>
      </c>
      <c r="F303" s="33">
        <v>39618</v>
      </c>
      <c r="G303" s="14">
        <v>3</v>
      </c>
      <c r="H303" s="33">
        <v>40457</v>
      </c>
      <c r="I303" s="29">
        <v>5.3333333333333304</v>
      </c>
      <c r="J303" s="50" t="s">
        <v>166</v>
      </c>
      <c r="K303" s="14" t="s">
        <v>173</v>
      </c>
      <c r="L303" s="14">
        <v>0</v>
      </c>
      <c r="M303" s="14">
        <v>6.25E-2</v>
      </c>
      <c r="N303" s="14">
        <v>3.125E-2</v>
      </c>
    </row>
    <row r="304" spans="1:14" ht="13.8" x14ac:dyDescent="0.3">
      <c r="A304" s="42" t="s">
        <v>37</v>
      </c>
      <c r="B304" s="43" t="s">
        <v>52</v>
      </c>
      <c r="C304" s="13" t="s">
        <v>41</v>
      </c>
      <c r="D304" s="13" t="s">
        <v>61</v>
      </c>
      <c r="E304" s="13" t="s">
        <v>101</v>
      </c>
      <c r="F304" s="33">
        <v>39618</v>
      </c>
      <c r="G304" s="14">
        <v>3</v>
      </c>
      <c r="H304" s="33">
        <v>40457</v>
      </c>
      <c r="I304" s="29">
        <v>5.3333333333333304</v>
      </c>
      <c r="J304" s="50" t="s">
        <v>166</v>
      </c>
      <c r="K304" s="14" t="s">
        <v>174</v>
      </c>
      <c r="L304" s="14">
        <v>0</v>
      </c>
      <c r="M304" s="14">
        <v>0</v>
      </c>
      <c r="N304" s="14">
        <v>0</v>
      </c>
    </row>
    <row r="305" spans="1:14" ht="13.8" x14ac:dyDescent="0.3">
      <c r="A305" s="42" t="s">
        <v>37</v>
      </c>
      <c r="B305" s="43" t="s">
        <v>52</v>
      </c>
      <c r="C305" s="13" t="s">
        <v>41</v>
      </c>
      <c r="D305" s="13" t="s">
        <v>61</v>
      </c>
      <c r="E305" s="13" t="s">
        <v>101</v>
      </c>
      <c r="F305" s="33">
        <v>39618</v>
      </c>
      <c r="G305" s="14">
        <v>3</v>
      </c>
      <c r="H305" s="33">
        <v>40457</v>
      </c>
      <c r="I305" s="29">
        <v>5.3333333333333304</v>
      </c>
      <c r="J305" s="50" t="s">
        <v>166</v>
      </c>
      <c r="K305" s="14" t="s">
        <v>175</v>
      </c>
      <c r="L305" s="14">
        <v>0</v>
      </c>
      <c r="M305" s="14">
        <v>0</v>
      </c>
      <c r="N305" s="14">
        <v>0</v>
      </c>
    </row>
    <row r="306" spans="1:14" ht="13.8" x14ac:dyDescent="0.3">
      <c r="A306" s="42" t="s">
        <v>37</v>
      </c>
      <c r="B306" s="43" t="s">
        <v>52</v>
      </c>
      <c r="C306" s="13" t="s">
        <v>41</v>
      </c>
      <c r="D306" s="13" t="s">
        <v>61</v>
      </c>
      <c r="E306" s="13" t="s">
        <v>101</v>
      </c>
      <c r="F306" s="33">
        <v>39618</v>
      </c>
      <c r="G306" s="14">
        <v>3</v>
      </c>
      <c r="H306" s="33">
        <v>40457</v>
      </c>
      <c r="I306" s="29">
        <v>5.3333333333333304</v>
      </c>
      <c r="J306" s="50" t="s">
        <v>166</v>
      </c>
      <c r="K306" s="14" t="s">
        <v>176</v>
      </c>
      <c r="L306" s="14">
        <v>0</v>
      </c>
      <c r="M306" s="14">
        <v>6.25E-2</v>
      </c>
      <c r="N306" s="14">
        <v>3.125E-2</v>
      </c>
    </row>
    <row r="307" spans="1:14" ht="13.8" x14ac:dyDescent="0.3">
      <c r="A307" s="42" t="s">
        <v>37</v>
      </c>
      <c r="B307" s="43" t="s">
        <v>52</v>
      </c>
      <c r="C307" s="13" t="s">
        <v>41</v>
      </c>
      <c r="D307" s="13" t="s">
        <v>61</v>
      </c>
      <c r="E307" s="13" t="s">
        <v>101</v>
      </c>
      <c r="F307" s="33">
        <v>39618</v>
      </c>
      <c r="G307" s="14">
        <v>3</v>
      </c>
      <c r="H307" s="33">
        <v>40457</v>
      </c>
      <c r="I307" s="29">
        <v>5.3333333333333304</v>
      </c>
      <c r="J307" s="50" t="s">
        <v>166</v>
      </c>
      <c r="K307" s="14" t="s">
        <v>177</v>
      </c>
      <c r="L307" s="14">
        <v>0</v>
      </c>
      <c r="M307" s="14">
        <v>0</v>
      </c>
      <c r="N307" s="14">
        <v>0</v>
      </c>
    </row>
    <row r="308" spans="1:14" ht="13.8" x14ac:dyDescent="0.3">
      <c r="A308" s="42" t="s">
        <v>38</v>
      </c>
      <c r="B308" s="43" t="s">
        <v>52</v>
      </c>
      <c r="C308" s="13" t="s">
        <v>41</v>
      </c>
      <c r="D308" s="13" t="s">
        <v>45</v>
      </c>
      <c r="E308" s="13" t="s">
        <v>97</v>
      </c>
      <c r="F308" s="36">
        <v>39624</v>
      </c>
      <c r="G308" s="37">
        <v>2</v>
      </c>
      <c r="H308" s="33">
        <v>40478</v>
      </c>
      <c r="I308" s="29">
        <v>4.333333333333333</v>
      </c>
      <c r="J308" s="50" t="s">
        <v>164</v>
      </c>
      <c r="K308" s="37" t="s">
        <v>172</v>
      </c>
      <c r="L308" s="37">
        <v>0</v>
      </c>
      <c r="M308" s="37">
        <v>0.125</v>
      </c>
      <c r="N308" s="37">
        <v>6.25E-2</v>
      </c>
    </row>
    <row r="309" spans="1:14" ht="13.8" x14ac:dyDescent="0.3">
      <c r="A309" s="42" t="s">
        <v>38</v>
      </c>
      <c r="B309" s="43" t="s">
        <v>52</v>
      </c>
      <c r="C309" s="13" t="s">
        <v>41</v>
      </c>
      <c r="D309" s="13" t="s">
        <v>45</v>
      </c>
      <c r="E309" s="13" t="s">
        <v>97</v>
      </c>
      <c r="F309" s="36">
        <v>39624</v>
      </c>
      <c r="G309" s="37">
        <v>2</v>
      </c>
      <c r="H309" s="33">
        <v>40478</v>
      </c>
      <c r="I309" s="29">
        <v>4.333333333333333</v>
      </c>
      <c r="J309" s="50" t="s">
        <v>164</v>
      </c>
      <c r="K309" s="37" t="s">
        <v>173</v>
      </c>
      <c r="L309" s="37">
        <v>0</v>
      </c>
      <c r="M309" s="37">
        <v>0.125</v>
      </c>
      <c r="N309" s="37">
        <v>6.25E-2</v>
      </c>
    </row>
    <row r="310" spans="1:14" ht="13.8" x14ac:dyDescent="0.3">
      <c r="A310" s="42" t="s">
        <v>38</v>
      </c>
      <c r="B310" s="43" t="s">
        <v>52</v>
      </c>
      <c r="C310" s="13" t="s">
        <v>41</v>
      </c>
      <c r="D310" s="13" t="s">
        <v>45</v>
      </c>
      <c r="E310" s="13" t="s">
        <v>97</v>
      </c>
      <c r="F310" s="36">
        <v>39624</v>
      </c>
      <c r="G310" s="37">
        <v>2</v>
      </c>
      <c r="H310" s="33">
        <v>40478</v>
      </c>
      <c r="I310" s="29">
        <v>4.333333333333333</v>
      </c>
      <c r="J310" s="50" t="s">
        <v>164</v>
      </c>
      <c r="K310" s="37" t="s">
        <v>174</v>
      </c>
      <c r="L310" s="37">
        <v>0</v>
      </c>
      <c r="M310" s="37">
        <v>0.125</v>
      </c>
      <c r="N310" s="37">
        <v>6.25E-2</v>
      </c>
    </row>
    <row r="311" spans="1:14" ht="13.8" x14ac:dyDescent="0.3">
      <c r="A311" s="42" t="s">
        <v>38</v>
      </c>
      <c r="B311" s="43" t="s">
        <v>52</v>
      </c>
      <c r="C311" s="13" t="s">
        <v>41</v>
      </c>
      <c r="D311" s="13" t="s">
        <v>45</v>
      </c>
      <c r="E311" s="13" t="s">
        <v>97</v>
      </c>
      <c r="F311" s="36">
        <v>39624</v>
      </c>
      <c r="G311" s="37">
        <v>2</v>
      </c>
      <c r="H311" s="33">
        <v>40478</v>
      </c>
      <c r="I311" s="29">
        <v>4.333333333333333</v>
      </c>
      <c r="J311" s="50" t="s">
        <v>164</v>
      </c>
      <c r="K311" s="37" t="s">
        <v>175</v>
      </c>
      <c r="L311" s="37">
        <v>0</v>
      </c>
      <c r="M311" s="37">
        <v>0.125</v>
      </c>
      <c r="N311" s="37">
        <v>6.25E-2</v>
      </c>
    </row>
    <row r="312" spans="1:14" ht="13.8" x14ac:dyDescent="0.3">
      <c r="A312" s="42" t="s">
        <v>38</v>
      </c>
      <c r="B312" s="43" t="s">
        <v>52</v>
      </c>
      <c r="C312" s="13" t="s">
        <v>41</v>
      </c>
      <c r="D312" s="13" t="s">
        <v>45</v>
      </c>
      <c r="E312" s="13" t="s">
        <v>97</v>
      </c>
      <c r="F312" s="36">
        <v>39624</v>
      </c>
      <c r="G312" s="37">
        <v>2</v>
      </c>
      <c r="H312" s="33">
        <v>40478</v>
      </c>
      <c r="I312" s="29">
        <v>4.333333333333333</v>
      </c>
      <c r="J312" s="50" t="s">
        <v>164</v>
      </c>
      <c r="K312" s="37" t="s">
        <v>176</v>
      </c>
      <c r="L312" s="37">
        <v>0</v>
      </c>
      <c r="M312" s="37">
        <v>0.125</v>
      </c>
      <c r="N312" s="37">
        <v>6.25E-2</v>
      </c>
    </row>
    <row r="313" spans="1:14" ht="13.8" x14ac:dyDescent="0.3">
      <c r="A313" s="42" t="s">
        <v>38</v>
      </c>
      <c r="B313" s="43" t="s">
        <v>52</v>
      </c>
      <c r="C313" s="13" t="s">
        <v>41</v>
      </c>
      <c r="D313" s="13" t="s">
        <v>45</v>
      </c>
      <c r="E313" s="13" t="s">
        <v>97</v>
      </c>
      <c r="F313" s="36">
        <v>39624</v>
      </c>
      <c r="G313" s="37">
        <v>2</v>
      </c>
      <c r="H313" s="33">
        <v>40478</v>
      </c>
      <c r="I313" s="29">
        <v>4.333333333333333</v>
      </c>
      <c r="J313" s="50" t="s">
        <v>164</v>
      </c>
      <c r="K313" s="37" t="s">
        <v>177</v>
      </c>
      <c r="L313" s="37">
        <v>0</v>
      </c>
      <c r="M313" s="37">
        <v>6.25E-2</v>
      </c>
      <c r="N313" s="37">
        <v>3.125E-2</v>
      </c>
    </row>
    <row r="314" spans="1:14" ht="13.8" x14ac:dyDescent="0.3">
      <c r="A314" s="42" t="s">
        <v>38</v>
      </c>
      <c r="B314" s="43" t="s">
        <v>52</v>
      </c>
      <c r="C314" s="13" t="s">
        <v>41</v>
      </c>
      <c r="D314" s="13" t="s">
        <v>45</v>
      </c>
      <c r="E314" s="13" t="s">
        <v>97</v>
      </c>
      <c r="F314" s="36">
        <v>39624</v>
      </c>
      <c r="G314" s="37">
        <v>2</v>
      </c>
      <c r="H314" s="33">
        <v>40478</v>
      </c>
      <c r="I314" s="29">
        <v>4.333333333333333</v>
      </c>
      <c r="J314" s="50" t="s">
        <v>165</v>
      </c>
      <c r="K314" s="37" t="s">
        <v>172</v>
      </c>
      <c r="L314" s="37">
        <v>0</v>
      </c>
      <c r="M314" s="37">
        <v>0.125</v>
      </c>
      <c r="N314" s="37">
        <v>6.25E-2</v>
      </c>
    </row>
    <row r="315" spans="1:14" ht="13.8" x14ac:dyDescent="0.3">
      <c r="A315" s="42" t="s">
        <v>38</v>
      </c>
      <c r="B315" s="43" t="s">
        <v>52</v>
      </c>
      <c r="C315" s="13" t="s">
        <v>41</v>
      </c>
      <c r="D315" s="13" t="s">
        <v>45</v>
      </c>
      <c r="E315" s="13" t="s">
        <v>97</v>
      </c>
      <c r="F315" s="36">
        <v>39624</v>
      </c>
      <c r="G315" s="37">
        <v>2</v>
      </c>
      <c r="H315" s="33">
        <v>40478</v>
      </c>
      <c r="I315" s="29">
        <v>4.333333333333333</v>
      </c>
      <c r="J315" s="50" t="s">
        <v>165</v>
      </c>
      <c r="K315" s="37" t="s">
        <v>173</v>
      </c>
      <c r="L315" s="37">
        <v>0</v>
      </c>
      <c r="M315" s="37">
        <v>0.125</v>
      </c>
      <c r="N315" s="37">
        <v>6.25E-2</v>
      </c>
    </row>
    <row r="316" spans="1:14" ht="13.8" x14ac:dyDescent="0.3">
      <c r="A316" s="42" t="s">
        <v>38</v>
      </c>
      <c r="B316" s="43" t="s">
        <v>52</v>
      </c>
      <c r="C316" s="13" t="s">
        <v>41</v>
      </c>
      <c r="D316" s="13" t="s">
        <v>45</v>
      </c>
      <c r="E316" s="13" t="s">
        <v>97</v>
      </c>
      <c r="F316" s="36">
        <v>39624</v>
      </c>
      <c r="G316" s="37">
        <v>2</v>
      </c>
      <c r="H316" s="33">
        <v>40478</v>
      </c>
      <c r="I316" s="29">
        <v>4.333333333333333</v>
      </c>
      <c r="J316" s="50" t="s">
        <v>165</v>
      </c>
      <c r="K316" s="37" t="s">
        <v>174</v>
      </c>
      <c r="L316" s="37">
        <v>0</v>
      </c>
      <c r="M316" s="37">
        <v>0.125</v>
      </c>
      <c r="N316" s="37">
        <v>6.25E-2</v>
      </c>
    </row>
    <row r="317" spans="1:14" ht="13.8" x14ac:dyDescent="0.3">
      <c r="A317" s="42" t="s">
        <v>38</v>
      </c>
      <c r="B317" s="43" t="s">
        <v>52</v>
      </c>
      <c r="C317" s="13" t="s">
        <v>41</v>
      </c>
      <c r="D317" s="13" t="s">
        <v>45</v>
      </c>
      <c r="E317" s="13" t="s">
        <v>97</v>
      </c>
      <c r="F317" s="36">
        <v>39624</v>
      </c>
      <c r="G317" s="37">
        <v>2</v>
      </c>
      <c r="H317" s="33">
        <v>40478</v>
      </c>
      <c r="I317" s="29">
        <v>4.333333333333333</v>
      </c>
      <c r="J317" s="50" t="s">
        <v>165</v>
      </c>
      <c r="K317" s="37" t="s">
        <v>175</v>
      </c>
      <c r="L317" s="37">
        <v>0</v>
      </c>
      <c r="M317" s="37">
        <v>6.25E-2</v>
      </c>
      <c r="N317" s="37">
        <v>3.125E-2</v>
      </c>
    </row>
    <row r="318" spans="1:14" ht="13.8" x14ac:dyDescent="0.3">
      <c r="A318" s="42" t="s">
        <v>38</v>
      </c>
      <c r="B318" s="43" t="s">
        <v>52</v>
      </c>
      <c r="C318" s="13" t="s">
        <v>41</v>
      </c>
      <c r="D318" s="13" t="s">
        <v>45</v>
      </c>
      <c r="E318" s="13" t="s">
        <v>97</v>
      </c>
      <c r="F318" s="36">
        <v>39624</v>
      </c>
      <c r="G318" s="37">
        <v>2</v>
      </c>
      <c r="H318" s="33">
        <v>40478</v>
      </c>
      <c r="I318" s="29">
        <v>4.333333333333333</v>
      </c>
      <c r="J318" s="50" t="s">
        <v>165</v>
      </c>
      <c r="K318" s="37" t="s">
        <v>176</v>
      </c>
      <c r="L318" s="37">
        <v>0</v>
      </c>
      <c r="M318" s="37">
        <v>0.125</v>
      </c>
      <c r="N318" s="37">
        <v>6.25E-2</v>
      </c>
    </row>
    <row r="319" spans="1:14" ht="13.8" x14ac:dyDescent="0.3">
      <c r="A319" s="42" t="s">
        <v>38</v>
      </c>
      <c r="B319" s="43" t="s">
        <v>52</v>
      </c>
      <c r="C319" s="13" t="s">
        <v>41</v>
      </c>
      <c r="D319" s="13" t="s">
        <v>45</v>
      </c>
      <c r="E319" s="13" t="s">
        <v>97</v>
      </c>
      <c r="F319" s="36">
        <v>39624</v>
      </c>
      <c r="G319" s="37">
        <v>2</v>
      </c>
      <c r="H319" s="33">
        <v>40478</v>
      </c>
      <c r="I319" s="29">
        <v>4.333333333333333</v>
      </c>
      <c r="J319" s="50" t="s">
        <v>165</v>
      </c>
      <c r="K319" s="37" t="s">
        <v>177</v>
      </c>
      <c r="L319" s="37">
        <v>6.25E-2</v>
      </c>
      <c r="M319" s="37">
        <v>0.125</v>
      </c>
      <c r="N319" s="37">
        <v>9.375E-2</v>
      </c>
    </row>
    <row r="320" spans="1:14" ht="13.8" x14ac:dyDescent="0.3">
      <c r="A320" s="42" t="s">
        <v>38</v>
      </c>
      <c r="B320" s="43" t="s">
        <v>52</v>
      </c>
      <c r="C320" s="13" t="s">
        <v>41</v>
      </c>
      <c r="D320" s="13" t="s">
        <v>45</v>
      </c>
      <c r="E320" s="13" t="s">
        <v>97</v>
      </c>
      <c r="F320" s="36">
        <v>39624</v>
      </c>
      <c r="G320" s="37">
        <v>2</v>
      </c>
      <c r="H320" s="33">
        <v>40478</v>
      </c>
      <c r="I320" s="29">
        <v>4.333333333333333</v>
      </c>
      <c r="J320" s="50" t="s">
        <v>166</v>
      </c>
      <c r="K320" s="37" t="s">
        <v>172</v>
      </c>
      <c r="L320" s="37">
        <v>6.25E-2</v>
      </c>
      <c r="M320" s="37">
        <v>0.125</v>
      </c>
      <c r="N320" s="37">
        <v>9.375E-2</v>
      </c>
    </row>
    <row r="321" spans="1:14" ht="13.8" x14ac:dyDescent="0.3">
      <c r="A321" s="42" t="s">
        <v>38</v>
      </c>
      <c r="B321" s="43" t="s">
        <v>52</v>
      </c>
      <c r="C321" s="13" t="s">
        <v>41</v>
      </c>
      <c r="D321" s="13" t="s">
        <v>45</v>
      </c>
      <c r="E321" s="13" t="s">
        <v>97</v>
      </c>
      <c r="F321" s="36">
        <v>39624</v>
      </c>
      <c r="G321" s="37">
        <v>2</v>
      </c>
      <c r="H321" s="33">
        <v>40478</v>
      </c>
      <c r="I321" s="29">
        <v>4.333333333333333</v>
      </c>
      <c r="J321" s="50" t="s">
        <v>166</v>
      </c>
      <c r="K321" s="37" t="s">
        <v>173</v>
      </c>
      <c r="L321" s="37">
        <v>0</v>
      </c>
      <c r="M321" s="37">
        <v>0.125</v>
      </c>
      <c r="N321" s="37">
        <v>6.25E-2</v>
      </c>
    </row>
    <row r="322" spans="1:14" ht="13.8" x14ac:dyDescent="0.3">
      <c r="A322" s="42" t="s">
        <v>38</v>
      </c>
      <c r="B322" s="43" t="s">
        <v>52</v>
      </c>
      <c r="C322" s="13" t="s">
        <v>41</v>
      </c>
      <c r="D322" s="13" t="s">
        <v>45</v>
      </c>
      <c r="E322" s="13" t="s">
        <v>97</v>
      </c>
      <c r="F322" s="36">
        <v>39624</v>
      </c>
      <c r="G322" s="37">
        <v>2</v>
      </c>
      <c r="H322" s="33">
        <v>40478</v>
      </c>
      <c r="I322" s="29">
        <v>4.333333333333333</v>
      </c>
      <c r="J322" s="50" t="s">
        <v>166</v>
      </c>
      <c r="K322" s="37" t="s">
        <v>174</v>
      </c>
      <c r="L322" s="37">
        <v>0</v>
      </c>
      <c r="M322" s="37">
        <v>0.1875</v>
      </c>
      <c r="N322" s="37">
        <v>9.375E-2</v>
      </c>
    </row>
    <row r="323" spans="1:14" ht="13.8" x14ac:dyDescent="0.3">
      <c r="A323" s="42" t="s">
        <v>38</v>
      </c>
      <c r="B323" s="43" t="s">
        <v>52</v>
      </c>
      <c r="C323" s="13" t="s">
        <v>41</v>
      </c>
      <c r="D323" s="13" t="s">
        <v>45</v>
      </c>
      <c r="E323" s="13" t="s">
        <v>97</v>
      </c>
      <c r="F323" s="36">
        <v>39624</v>
      </c>
      <c r="G323" s="37">
        <v>2</v>
      </c>
      <c r="H323" s="33">
        <v>40478</v>
      </c>
      <c r="I323" s="29">
        <v>4.333333333333333</v>
      </c>
      <c r="J323" s="50" t="s">
        <v>166</v>
      </c>
      <c r="K323" s="37" t="s">
        <v>175</v>
      </c>
      <c r="L323" s="37">
        <v>0</v>
      </c>
      <c r="M323" s="37">
        <v>0.1875</v>
      </c>
      <c r="N323" s="37">
        <v>9.375E-2</v>
      </c>
    </row>
    <row r="324" spans="1:14" ht="13.8" x14ac:dyDescent="0.3">
      <c r="A324" s="42" t="s">
        <v>38</v>
      </c>
      <c r="B324" s="43" t="s">
        <v>52</v>
      </c>
      <c r="C324" s="13" t="s">
        <v>41</v>
      </c>
      <c r="D324" s="13" t="s">
        <v>45</v>
      </c>
      <c r="E324" s="13" t="s">
        <v>97</v>
      </c>
      <c r="F324" s="36">
        <v>39624</v>
      </c>
      <c r="G324" s="37">
        <v>2</v>
      </c>
      <c r="H324" s="33">
        <v>40478</v>
      </c>
      <c r="I324" s="29">
        <v>4.333333333333333</v>
      </c>
      <c r="J324" s="50" t="s">
        <v>166</v>
      </c>
      <c r="K324" s="37" t="s">
        <v>176</v>
      </c>
      <c r="L324" s="37">
        <v>0</v>
      </c>
      <c r="M324" s="37">
        <v>0.125</v>
      </c>
      <c r="N324" s="37">
        <v>6.25E-2</v>
      </c>
    </row>
    <row r="325" spans="1:14" ht="13.8" x14ac:dyDescent="0.3">
      <c r="A325" s="42" t="s">
        <v>38</v>
      </c>
      <c r="B325" s="43" t="s">
        <v>52</v>
      </c>
      <c r="C325" s="13" t="s">
        <v>41</v>
      </c>
      <c r="D325" s="13" t="s">
        <v>45</v>
      </c>
      <c r="E325" s="13" t="s">
        <v>97</v>
      </c>
      <c r="F325" s="36">
        <v>39624</v>
      </c>
      <c r="G325" s="37">
        <v>2</v>
      </c>
      <c r="H325" s="33">
        <v>40478</v>
      </c>
      <c r="I325" s="29">
        <v>4.333333333333333</v>
      </c>
      <c r="J325" s="50" t="s">
        <v>166</v>
      </c>
      <c r="K325" s="37" t="s">
        <v>177</v>
      </c>
      <c r="L325" s="37">
        <v>0</v>
      </c>
      <c r="M325" s="37">
        <v>6.25E-2</v>
      </c>
      <c r="N325" s="37">
        <v>3.125E-2</v>
      </c>
    </row>
    <row r="326" spans="1:14" ht="13.8" x14ac:dyDescent="0.3">
      <c r="A326" s="42" t="s">
        <v>38</v>
      </c>
      <c r="B326" s="43" t="s">
        <v>52</v>
      </c>
      <c r="C326" s="13" t="s">
        <v>41</v>
      </c>
      <c r="D326" s="13" t="s">
        <v>58</v>
      </c>
      <c r="E326" s="13" t="s">
        <v>97</v>
      </c>
      <c r="F326" s="36">
        <v>39624</v>
      </c>
      <c r="G326" s="37">
        <v>2</v>
      </c>
      <c r="H326" s="33">
        <v>40478</v>
      </c>
      <c r="I326" s="29">
        <v>4.333333333333333</v>
      </c>
      <c r="J326" s="50" t="s">
        <v>164</v>
      </c>
      <c r="K326" s="37" t="s">
        <v>172</v>
      </c>
      <c r="L326" s="37">
        <v>0</v>
      </c>
      <c r="M326" s="37">
        <v>0</v>
      </c>
      <c r="N326" s="37">
        <v>0</v>
      </c>
    </row>
    <row r="327" spans="1:14" ht="13.8" x14ac:dyDescent="0.3">
      <c r="A327" s="42" t="s">
        <v>38</v>
      </c>
      <c r="B327" s="43" t="s">
        <v>52</v>
      </c>
      <c r="C327" s="13" t="s">
        <v>41</v>
      </c>
      <c r="D327" s="13" t="s">
        <v>58</v>
      </c>
      <c r="E327" s="13" t="s">
        <v>97</v>
      </c>
      <c r="F327" s="36">
        <v>39624</v>
      </c>
      <c r="G327" s="37">
        <v>2</v>
      </c>
      <c r="H327" s="33">
        <v>40478</v>
      </c>
      <c r="I327" s="29">
        <v>4.333333333333333</v>
      </c>
      <c r="J327" s="50" t="s">
        <v>164</v>
      </c>
      <c r="K327" s="37" t="s">
        <v>173</v>
      </c>
      <c r="L327" s="37">
        <v>0</v>
      </c>
      <c r="M327" s="37">
        <v>0</v>
      </c>
      <c r="N327" s="37">
        <v>0</v>
      </c>
    </row>
    <row r="328" spans="1:14" ht="13.8" x14ac:dyDescent="0.3">
      <c r="A328" s="42" t="s">
        <v>38</v>
      </c>
      <c r="B328" s="43" t="s">
        <v>52</v>
      </c>
      <c r="C328" s="13" t="s">
        <v>41</v>
      </c>
      <c r="D328" s="13" t="s">
        <v>58</v>
      </c>
      <c r="E328" s="13" t="s">
        <v>97</v>
      </c>
      <c r="F328" s="36">
        <v>39624</v>
      </c>
      <c r="G328" s="37">
        <v>2</v>
      </c>
      <c r="H328" s="33">
        <v>40478</v>
      </c>
      <c r="I328" s="29">
        <v>4.333333333333333</v>
      </c>
      <c r="J328" s="50" t="s">
        <v>164</v>
      </c>
      <c r="K328" s="37" t="s">
        <v>174</v>
      </c>
      <c r="L328" s="37">
        <v>0</v>
      </c>
      <c r="M328" s="37">
        <v>0</v>
      </c>
      <c r="N328" s="37">
        <v>0</v>
      </c>
    </row>
    <row r="329" spans="1:14" ht="13.8" x14ac:dyDescent="0.3">
      <c r="A329" s="42" t="s">
        <v>38</v>
      </c>
      <c r="B329" s="43" t="s">
        <v>52</v>
      </c>
      <c r="C329" s="13" t="s">
        <v>41</v>
      </c>
      <c r="D329" s="13" t="s">
        <v>58</v>
      </c>
      <c r="E329" s="13" t="s">
        <v>97</v>
      </c>
      <c r="F329" s="36">
        <v>39624</v>
      </c>
      <c r="G329" s="37">
        <v>2</v>
      </c>
      <c r="H329" s="33">
        <v>40478</v>
      </c>
      <c r="I329" s="29">
        <v>4.333333333333333</v>
      </c>
      <c r="J329" s="50" t="s">
        <v>164</v>
      </c>
      <c r="K329" s="37" t="s">
        <v>175</v>
      </c>
      <c r="L329" s="37">
        <v>0</v>
      </c>
      <c r="M329" s="37">
        <v>0</v>
      </c>
      <c r="N329" s="37">
        <v>0</v>
      </c>
    </row>
    <row r="330" spans="1:14" ht="13.8" x14ac:dyDescent="0.3">
      <c r="A330" s="42" t="s">
        <v>38</v>
      </c>
      <c r="B330" s="43" t="s">
        <v>52</v>
      </c>
      <c r="C330" s="13" t="s">
        <v>41</v>
      </c>
      <c r="D330" s="13" t="s">
        <v>58</v>
      </c>
      <c r="E330" s="13" t="s">
        <v>97</v>
      </c>
      <c r="F330" s="36">
        <v>39624</v>
      </c>
      <c r="G330" s="37">
        <v>2</v>
      </c>
      <c r="H330" s="33">
        <v>40478</v>
      </c>
      <c r="I330" s="29">
        <v>4.333333333333333</v>
      </c>
      <c r="J330" s="50" t="s">
        <v>164</v>
      </c>
      <c r="K330" s="37" t="s">
        <v>176</v>
      </c>
      <c r="L330" s="37">
        <v>0</v>
      </c>
      <c r="M330" s="37">
        <v>6.25E-2</v>
      </c>
      <c r="N330" s="37">
        <v>3.125E-2</v>
      </c>
    </row>
    <row r="331" spans="1:14" ht="13.8" x14ac:dyDescent="0.3">
      <c r="A331" s="42" t="s">
        <v>38</v>
      </c>
      <c r="B331" s="43" t="s">
        <v>52</v>
      </c>
      <c r="C331" s="13" t="s">
        <v>41</v>
      </c>
      <c r="D331" s="13" t="s">
        <v>58</v>
      </c>
      <c r="E331" s="13" t="s">
        <v>97</v>
      </c>
      <c r="F331" s="36">
        <v>39624</v>
      </c>
      <c r="G331" s="37">
        <v>2</v>
      </c>
      <c r="H331" s="33">
        <v>40478</v>
      </c>
      <c r="I331" s="29">
        <v>4.333333333333333</v>
      </c>
      <c r="J331" s="50" t="s">
        <v>164</v>
      </c>
      <c r="K331" s="37" t="s">
        <v>177</v>
      </c>
      <c r="L331" s="37">
        <v>6.25E-2</v>
      </c>
      <c r="M331" s="37">
        <v>6.25E-2</v>
      </c>
      <c r="N331" s="37">
        <v>6.25E-2</v>
      </c>
    </row>
    <row r="332" spans="1:14" ht="13.8" x14ac:dyDescent="0.3">
      <c r="A332" s="42" t="s">
        <v>38</v>
      </c>
      <c r="B332" s="43" t="s">
        <v>52</v>
      </c>
      <c r="C332" s="13" t="s">
        <v>41</v>
      </c>
      <c r="D332" s="13" t="s">
        <v>58</v>
      </c>
      <c r="E332" s="13" t="s">
        <v>97</v>
      </c>
      <c r="F332" s="36">
        <v>39624</v>
      </c>
      <c r="G332" s="37">
        <v>2</v>
      </c>
      <c r="H332" s="33">
        <v>40478</v>
      </c>
      <c r="I332" s="29">
        <v>4.333333333333333</v>
      </c>
      <c r="J332" s="50" t="s">
        <v>165</v>
      </c>
      <c r="K332" s="37" t="s">
        <v>172</v>
      </c>
      <c r="L332" s="37">
        <v>6.25E-2</v>
      </c>
      <c r="M332" s="37">
        <v>6.25E-2</v>
      </c>
      <c r="N332" s="37">
        <v>6.25E-2</v>
      </c>
    </row>
    <row r="333" spans="1:14" ht="13.8" x14ac:dyDescent="0.3">
      <c r="A333" s="42" t="s">
        <v>38</v>
      </c>
      <c r="B333" s="43" t="s">
        <v>52</v>
      </c>
      <c r="C333" s="13" t="s">
        <v>41</v>
      </c>
      <c r="D333" s="13" t="s">
        <v>58</v>
      </c>
      <c r="E333" s="13" t="s">
        <v>97</v>
      </c>
      <c r="F333" s="36">
        <v>39624</v>
      </c>
      <c r="G333" s="37">
        <v>2</v>
      </c>
      <c r="H333" s="33">
        <v>40478</v>
      </c>
      <c r="I333" s="29">
        <v>4.333333333333333</v>
      </c>
      <c r="J333" s="50" t="s">
        <v>165</v>
      </c>
      <c r="K333" s="37" t="s">
        <v>173</v>
      </c>
      <c r="L333" s="37">
        <v>0</v>
      </c>
      <c r="M333" s="37">
        <v>6.25E-2</v>
      </c>
      <c r="N333" s="37">
        <v>3.125E-2</v>
      </c>
    </row>
    <row r="334" spans="1:14" ht="13.8" x14ac:dyDescent="0.3">
      <c r="A334" s="42" t="s">
        <v>38</v>
      </c>
      <c r="B334" s="43" t="s">
        <v>52</v>
      </c>
      <c r="C334" s="13" t="s">
        <v>41</v>
      </c>
      <c r="D334" s="13" t="s">
        <v>58</v>
      </c>
      <c r="E334" s="13" t="s">
        <v>97</v>
      </c>
      <c r="F334" s="36">
        <v>39624</v>
      </c>
      <c r="G334" s="37">
        <v>2</v>
      </c>
      <c r="H334" s="33">
        <v>40478</v>
      </c>
      <c r="I334" s="29">
        <v>4.333333333333333</v>
      </c>
      <c r="J334" s="50" t="s">
        <v>165</v>
      </c>
      <c r="K334" s="37" t="s">
        <v>174</v>
      </c>
      <c r="L334" s="37">
        <v>6.25E-2</v>
      </c>
      <c r="M334" s="37">
        <v>6.25E-2</v>
      </c>
      <c r="N334" s="37">
        <v>6.25E-2</v>
      </c>
    </row>
    <row r="335" spans="1:14" ht="13.8" x14ac:dyDescent="0.3">
      <c r="A335" s="42" t="s">
        <v>38</v>
      </c>
      <c r="B335" s="43" t="s">
        <v>52</v>
      </c>
      <c r="C335" s="13" t="s">
        <v>41</v>
      </c>
      <c r="D335" s="13" t="s">
        <v>58</v>
      </c>
      <c r="E335" s="13" t="s">
        <v>97</v>
      </c>
      <c r="F335" s="36">
        <v>39624</v>
      </c>
      <c r="G335" s="37">
        <v>2</v>
      </c>
      <c r="H335" s="33">
        <v>40478</v>
      </c>
      <c r="I335" s="29">
        <v>4.333333333333333</v>
      </c>
      <c r="J335" s="50" t="s">
        <v>165</v>
      </c>
      <c r="K335" s="37" t="s">
        <v>175</v>
      </c>
      <c r="L335" s="37">
        <v>6.25E-2</v>
      </c>
      <c r="M335" s="37">
        <v>0</v>
      </c>
      <c r="N335" s="37">
        <v>3.125E-2</v>
      </c>
    </row>
    <row r="336" spans="1:14" ht="13.8" x14ac:dyDescent="0.3">
      <c r="A336" s="42" t="s">
        <v>38</v>
      </c>
      <c r="B336" s="43" t="s">
        <v>52</v>
      </c>
      <c r="C336" s="13" t="s">
        <v>41</v>
      </c>
      <c r="D336" s="13" t="s">
        <v>58</v>
      </c>
      <c r="E336" s="13" t="s">
        <v>97</v>
      </c>
      <c r="F336" s="36">
        <v>39624</v>
      </c>
      <c r="G336" s="37">
        <v>2</v>
      </c>
      <c r="H336" s="33">
        <v>40478</v>
      </c>
      <c r="I336" s="29">
        <v>4.333333333333333</v>
      </c>
      <c r="J336" s="50" t="s">
        <v>165</v>
      </c>
      <c r="K336" s="37" t="s">
        <v>176</v>
      </c>
      <c r="L336" s="37">
        <v>6.25E-2</v>
      </c>
      <c r="M336" s="37">
        <v>0</v>
      </c>
      <c r="N336" s="37">
        <v>3.125E-2</v>
      </c>
    </row>
    <row r="337" spans="1:14" ht="13.8" x14ac:dyDescent="0.3">
      <c r="A337" s="42" t="s">
        <v>38</v>
      </c>
      <c r="B337" s="43" t="s">
        <v>52</v>
      </c>
      <c r="C337" s="13" t="s">
        <v>41</v>
      </c>
      <c r="D337" s="13" t="s">
        <v>58</v>
      </c>
      <c r="E337" s="13" t="s">
        <v>97</v>
      </c>
      <c r="F337" s="36">
        <v>39624</v>
      </c>
      <c r="G337" s="37">
        <v>2</v>
      </c>
      <c r="H337" s="33">
        <v>40478</v>
      </c>
      <c r="I337" s="29">
        <v>4.333333333333333</v>
      </c>
      <c r="J337" s="50" t="s">
        <v>165</v>
      </c>
      <c r="K337" s="37" t="s">
        <v>177</v>
      </c>
      <c r="L337" s="37">
        <v>0</v>
      </c>
      <c r="M337" s="37">
        <v>0</v>
      </c>
      <c r="N337" s="37">
        <v>0</v>
      </c>
    </row>
    <row r="338" spans="1:14" ht="13.8" x14ac:dyDescent="0.3">
      <c r="A338" s="42" t="s">
        <v>38</v>
      </c>
      <c r="B338" s="43" t="s">
        <v>52</v>
      </c>
      <c r="C338" s="13" t="s">
        <v>41</v>
      </c>
      <c r="D338" s="13" t="s">
        <v>58</v>
      </c>
      <c r="E338" s="13" t="s">
        <v>97</v>
      </c>
      <c r="F338" s="36">
        <v>39624</v>
      </c>
      <c r="G338" s="37">
        <v>2</v>
      </c>
      <c r="H338" s="33">
        <v>40478</v>
      </c>
      <c r="I338" s="29">
        <v>4.333333333333333</v>
      </c>
      <c r="J338" s="50" t="s">
        <v>166</v>
      </c>
      <c r="K338" s="37" t="s">
        <v>172</v>
      </c>
      <c r="L338" s="37">
        <v>0</v>
      </c>
      <c r="M338" s="37">
        <v>0</v>
      </c>
      <c r="N338" s="37">
        <v>0</v>
      </c>
    </row>
    <row r="339" spans="1:14" ht="13.8" x14ac:dyDescent="0.3">
      <c r="A339" s="42" t="s">
        <v>38</v>
      </c>
      <c r="B339" s="43" t="s">
        <v>52</v>
      </c>
      <c r="C339" s="13" t="s">
        <v>41</v>
      </c>
      <c r="D339" s="13" t="s">
        <v>58</v>
      </c>
      <c r="E339" s="13" t="s">
        <v>97</v>
      </c>
      <c r="F339" s="36">
        <v>39624</v>
      </c>
      <c r="G339" s="37">
        <v>2</v>
      </c>
      <c r="H339" s="33">
        <v>40478</v>
      </c>
      <c r="I339" s="29">
        <v>4.333333333333333</v>
      </c>
      <c r="J339" s="50" t="s">
        <v>166</v>
      </c>
      <c r="K339" s="37" t="s">
        <v>173</v>
      </c>
      <c r="L339" s="37">
        <v>0</v>
      </c>
      <c r="M339" s="37">
        <v>0</v>
      </c>
      <c r="N339" s="37">
        <v>0</v>
      </c>
    </row>
    <row r="340" spans="1:14" ht="13.8" x14ac:dyDescent="0.3">
      <c r="A340" s="42" t="s">
        <v>38</v>
      </c>
      <c r="B340" s="43" t="s">
        <v>52</v>
      </c>
      <c r="C340" s="13" t="s">
        <v>41</v>
      </c>
      <c r="D340" s="13" t="s">
        <v>58</v>
      </c>
      <c r="E340" s="13" t="s">
        <v>97</v>
      </c>
      <c r="F340" s="36">
        <v>39624</v>
      </c>
      <c r="G340" s="37">
        <v>2</v>
      </c>
      <c r="H340" s="33">
        <v>40478</v>
      </c>
      <c r="I340" s="29">
        <v>4.333333333333333</v>
      </c>
      <c r="J340" s="50" t="s">
        <v>166</v>
      </c>
      <c r="K340" s="37" t="s">
        <v>174</v>
      </c>
      <c r="L340" s="37">
        <v>0</v>
      </c>
      <c r="M340" s="37">
        <v>0</v>
      </c>
      <c r="N340" s="37">
        <v>0</v>
      </c>
    </row>
    <row r="341" spans="1:14" ht="13.8" x14ac:dyDescent="0.3">
      <c r="A341" s="42" t="s">
        <v>38</v>
      </c>
      <c r="B341" s="43" t="s">
        <v>52</v>
      </c>
      <c r="C341" s="13" t="s">
        <v>41</v>
      </c>
      <c r="D341" s="13" t="s">
        <v>58</v>
      </c>
      <c r="E341" s="13" t="s">
        <v>97</v>
      </c>
      <c r="F341" s="36">
        <v>39624</v>
      </c>
      <c r="G341" s="37">
        <v>2</v>
      </c>
      <c r="H341" s="33">
        <v>40478</v>
      </c>
      <c r="I341" s="29">
        <v>4.333333333333333</v>
      </c>
      <c r="J341" s="50" t="s">
        <v>166</v>
      </c>
      <c r="K341" s="37" t="s">
        <v>175</v>
      </c>
      <c r="L341" s="37">
        <v>0</v>
      </c>
      <c r="M341" s="37">
        <v>0</v>
      </c>
      <c r="N341" s="37">
        <v>0</v>
      </c>
    </row>
    <row r="342" spans="1:14" ht="13.8" x14ac:dyDescent="0.3">
      <c r="A342" s="42" t="s">
        <v>38</v>
      </c>
      <c r="B342" s="43" t="s">
        <v>52</v>
      </c>
      <c r="C342" s="13" t="s">
        <v>41</v>
      </c>
      <c r="D342" s="13" t="s">
        <v>58</v>
      </c>
      <c r="E342" s="13" t="s">
        <v>97</v>
      </c>
      <c r="F342" s="36">
        <v>39624</v>
      </c>
      <c r="G342" s="37">
        <v>2</v>
      </c>
      <c r="H342" s="33">
        <v>40478</v>
      </c>
      <c r="I342" s="29">
        <v>4.333333333333333</v>
      </c>
      <c r="J342" s="50" t="s">
        <v>166</v>
      </c>
      <c r="K342" s="37" t="s">
        <v>176</v>
      </c>
      <c r="L342" s="37">
        <v>0</v>
      </c>
      <c r="M342" s="37">
        <v>0</v>
      </c>
      <c r="N342" s="37">
        <v>0</v>
      </c>
    </row>
    <row r="343" spans="1:14" ht="13.8" x14ac:dyDescent="0.3">
      <c r="A343" s="42" t="s">
        <v>38</v>
      </c>
      <c r="B343" s="43" t="s">
        <v>52</v>
      </c>
      <c r="C343" s="13" t="s">
        <v>41</v>
      </c>
      <c r="D343" s="13" t="s">
        <v>58</v>
      </c>
      <c r="E343" s="13" t="s">
        <v>97</v>
      </c>
      <c r="F343" s="36">
        <v>39624</v>
      </c>
      <c r="G343" s="37">
        <v>2</v>
      </c>
      <c r="H343" s="33">
        <v>40478</v>
      </c>
      <c r="I343" s="29">
        <v>4.333333333333333</v>
      </c>
      <c r="J343" s="50" t="s">
        <v>166</v>
      </c>
      <c r="K343" s="37" t="s">
        <v>177</v>
      </c>
      <c r="L343" s="37">
        <v>0</v>
      </c>
      <c r="M343" s="37">
        <v>6.25E-2</v>
      </c>
      <c r="N343" s="37">
        <v>3.125E-2</v>
      </c>
    </row>
    <row r="344" spans="1:14" ht="13.8" x14ac:dyDescent="0.3">
      <c r="A344" s="42" t="s">
        <v>39</v>
      </c>
      <c r="B344" s="43" t="s">
        <v>52</v>
      </c>
      <c r="C344" s="13" t="s">
        <v>41</v>
      </c>
      <c r="D344" s="13" t="s">
        <v>45</v>
      </c>
      <c r="E344" s="13" t="s">
        <v>102</v>
      </c>
      <c r="F344" s="33">
        <v>39647</v>
      </c>
      <c r="G344" s="14">
        <f t="shared" ref="G344:G379" si="9">2+1/12</f>
        <v>2.0833333333333335</v>
      </c>
      <c r="H344" s="33">
        <v>40387</v>
      </c>
      <c r="I344" s="29">
        <v>4.0833333333333339</v>
      </c>
      <c r="J344" s="50" t="s">
        <v>164</v>
      </c>
      <c r="K344" s="14" t="s">
        <v>172</v>
      </c>
      <c r="L344" s="14">
        <v>0</v>
      </c>
      <c r="M344" s="14">
        <v>0</v>
      </c>
      <c r="N344" s="14">
        <v>0</v>
      </c>
    </row>
    <row r="345" spans="1:14" ht="13.8" x14ac:dyDescent="0.3">
      <c r="A345" s="42" t="s">
        <v>39</v>
      </c>
      <c r="B345" s="43" t="s">
        <v>52</v>
      </c>
      <c r="C345" s="13" t="s">
        <v>41</v>
      </c>
      <c r="D345" s="13" t="s">
        <v>45</v>
      </c>
      <c r="E345" s="13" t="s">
        <v>102</v>
      </c>
      <c r="F345" s="33">
        <v>39647</v>
      </c>
      <c r="G345" s="14">
        <f t="shared" si="9"/>
        <v>2.0833333333333335</v>
      </c>
      <c r="H345" s="33">
        <v>40387</v>
      </c>
      <c r="I345" s="29">
        <v>4.0833333333333339</v>
      </c>
      <c r="J345" s="50" t="s">
        <v>164</v>
      </c>
      <c r="K345" s="14" t="s">
        <v>173</v>
      </c>
      <c r="L345" s="14">
        <v>6.25E-2</v>
      </c>
      <c r="M345" s="14">
        <v>0</v>
      </c>
      <c r="N345" s="14">
        <v>3.125E-2</v>
      </c>
    </row>
    <row r="346" spans="1:14" ht="13.8" x14ac:dyDescent="0.3">
      <c r="A346" s="42" t="s">
        <v>39</v>
      </c>
      <c r="B346" s="43" t="s">
        <v>52</v>
      </c>
      <c r="C346" s="13" t="s">
        <v>41</v>
      </c>
      <c r="D346" s="13" t="s">
        <v>45</v>
      </c>
      <c r="E346" s="13" t="s">
        <v>102</v>
      </c>
      <c r="F346" s="33">
        <v>39647</v>
      </c>
      <c r="G346" s="14">
        <f t="shared" si="9"/>
        <v>2.0833333333333335</v>
      </c>
      <c r="H346" s="33">
        <v>40387</v>
      </c>
      <c r="I346" s="29">
        <v>4.0833333333333339</v>
      </c>
      <c r="J346" s="50" t="s">
        <v>164</v>
      </c>
      <c r="K346" s="14" t="s">
        <v>174</v>
      </c>
      <c r="L346" s="14">
        <v>0</v>
      </c>
      <c r="M346" s="14">
        <v>0</v>
      </c>
      <c r="N346" s="14">
        <v>0</v>
      </c>
    </row>
    <row r="347" spans="1:14" ht="13.8" x14ac:dyDescent="0.3">
      <c r="A347" s="42" t="s">
        <v>39</v>
      </c>
      <c r="B347" s="43" t="s">
        <v>52</v>
      </c>
      <c r="C347" s="13" t="s">
        <v>41</v>
      </c>
      <c r="D347" s="13" t="s">
        <v>45</v>
      </c>
      <c r="E347" s="13" t="s">
        <v>102</v>
      </c>
      <c r="F347" s="33">
        <v>39647</v>
      </c>
      <c r="G347" s="14">
        <f t="shared" si="9"/>
        <v>2.0833333333333335</v>
      </c>
      <c r="H347" s="33">
        <v>40387</v>
      </c>
      <c r="I347" s="29">
        <v>4.0833333333333339</v>
      </c>
      <c r="J347" s="50" t="s">
        <v>164</v>
      </c>
      <c r="K347" s="14" t="s">
        <v>175</v>
      </c>
      <c r="L347" s="14">
        <v>6.25E-2</v>
      </c>
      <c r="M347" s="14">
        <v>0</v>
      </c>
      <c r="N347" s="14">
        <v>3.125E-2</v>
      </c>
    </row>
    <row r="348" spans="1:14" ht="13.8" x14ac:dyDescent="0.3">
      <c r="A348" s="42" t="s">
        <v>39</v>
      </c>
      <c r="B348" s="43" t="s">
        <v>52</v>
      </c>
      <c r="C348" s="13" t="s">
        <v>41</v>
      </c>
      <c r="D348" s="13" t="s">
        <v>45</v>
      </c>
      <c r="E348" s="13" t="s">
        <v>102</v>
      </c>
      <c r="F348" s="33">
        <v>39647</v>
      </c>
      <c r="G348" s="14">
        <f t="shared" si="9"/>
        <v>2.0833333333333335</v>
      </c>
      <c r="H348" s="33">
        <v>40387</v>
      </c>
      <c r="I348" s="29">
        <v>4.0833333333333339</v>
      </c>
      <c r="J348" s="50" t="s">
        <v>164</v>
      </c>
      <c r="K348" s="14" t="s">
        <v>176</v>
      </c>
      <c r="L348" s="14">
        <v>6.25E-2</v>
      </c>
      <c r="M348" s="14">
        <v>0</v>
      </c>
      <c r="N348" s="14">
        <v>3.125E-2</v>
      </c>
    </row>
    <row r="349" spans="1:14" ht="13.8" x14ac:dyDescent="0.3">
      <c r="A349" s="42" t="s">
        <v>39</v>
      </c>
      <c r="B349" s="43" t="s">
        <v>52</v>
      </c>
      <c r="C349" s="13" t="s">
        <v>41</v>
      </c>
      <c r="D349" s="13" t="s">
        <v>45</v>
      </c>
      <c r="E349" s="13" t="s">
        <v>102</v>
      </c>
      <c r="F349" s="33">
        <v>39647</v>
      </c>
      <c r="G349" s="14">
        <f t="shared" si="9"/>
        <v>2.0833333333333335</v>
      </c>
      <c r="H349" s="33">
        <v>40387</v>
      </c>
      <c r="I349" s="29">
        <v>4.0833333333333339</v>
      </c>
      <c r="J349" s="50" t="s">
        <v>164</v>
      </c>
      <c r="K349" s="14" t="s">
        <v>177</v>
      </c>
      <c r="L349" s="14">
        <v>6.25E-2</v>
      </c>
      <c r="M349" s="14">
        <v>0</v>
      </c>
      <c r="N349" s="14">
        <v>3.125E-2</v>
      </c>
    </row>
    <row r="350" spans="1:14" ht="13.8" x14ac:dyDescent="0.3">
      <c r="A350" s="42" t="s">
        <v>39</v>
      </c>
      <c r="B350" s="43" t="s">
        <v>52</v>
      </c>
      <c r="C350" s="13" t="s">
        <v>41</v>
      </c>
      <c r="D350" s="13" t="s">
        <v>45</v>
      </c>
      <c r="E350" s="13" t="s">
        <v>102</v>
      </c>
      <c r="F350" s="33">
        <v>39647</v>
      </c>
      <c r="G350" s="14">
        <f t="shared" si="9"/>
        <v>2.0833333333333335</v>
      </c>
      <c r="H350" s="33">
        <v>40387</v>
      </c>
      <c r="I350" s="29">
        <v>4.0833333333333339</v>
      </c>
      <c r="J350" s="50" t="s">
        <v>165</v>
      </c>
      <c r="K350" s="14" t="s">
        <v>172</v>
      </c>
      <c r="L350" s="14">
        <v>6.25E-2</v>
      </c>
      <c r="M350" s="14">
        <v>0</v>
      </c>
      <c r="N350" s="14">
        <v>3.125E-2</v>
      </c>
    </row>
    <row r="351" spans="1:14" ht="13.8" x14ac:dyDescent="0.3">
      <c r="A351" s="42" t="s">
        <v>39</v>
      </c>
      <c r="B351" s="43" t="s">
        <v>52</v>
      </c>
      <c r="C351" s="13" t="s">
        <v>41</v>
      </c>
      <c r="D351" s="13" t="s">
        <v>45</v>
      </c>
      <c r="E351" s="13" t="s">
        <v>102</v>
      </c>
      <c r="F351" s="33">
        <v>39647</v>
      </c>
      <c r="G351" s="14">
        <f t="shared" si="9"/>
        <v>2.0833333333333335</v>
      </c>
      <c r="H351" s="33">
        <v>40387</v>
      </c>
      <c r="I351" s="29">
        <v>4.0833333333333339</v>
      </c>
      <c r="J351" s="50" t="s">
        <v>165</v>
      </c>
      <c r="K351" s="14" t="s">
        <v>173</v>
      </c>
      <c r="L351" s="14">
        <v>6.25E-2</v>
      </c>
      <c r="M351" s="14">
        <v>0</v>
      </c>
      <c r="N351" s="14">
        <v>3.125E-2</v>
      </c>
    </row>
    <row r="352" spans="1:14" ht="13.8" x14ac:dyDescent="0.3">
      <c r="A352" s="42" t="s">
        <v>39</v>
      </c>
      <c r="B352" s="43" t="s">
        <v>52</v>
      </c>
      <c r="C352" s="13" t="s">
        <v>41</v>
      </c>
      <c r="D352" s="13" t="s">
        <v>45</v>
      </c>
      <c r="E352" s="13" t="s">
        <v>102</v>
      </c>
      <c r="F352" s="33">
        <v>39647</v>
      </c>
      <c r="G352" s="14">
        <f t="shared" si="9"/>
        <v>2.0833333333333335</v>
      </c>
      <c r="H352" s="33">
        <v>40387</v>
      </c>
      <c r="I352" s="29">
        <v>4.0833333333333339</v>
      </c>
      <c r="J352" s="50" t="s">
        <v>165</v>
      </c>
      <c r="K352" s="14" t="s">
        <v>174</v>
      </c>
      <c r="L352" s="14">
        <v>0</v>
      </c>
      <c r="M352" s="14">
        <v>0</v>
      </c>
      <c r="N352" s="14">
        <v>0</v>
      </c>
    </row>
    <row r="353" spans="1:14" ht="13.8" x14ac:dyDescent="0.3">
      <c r="A353" s="42" t="s">
        <v>39</v>
      </c>
      <c r="B353" s="43" t="s">
        <v>52</v>
      </c>
      <c r="C353" s="13" t="s">
        <v>41</v>
      </c>
      <c r="D353" s="13" t="s">
        <v>45</v>
      </c>
      <c r="E353" s="13" t="s">
        <v>102</v>
      </c>
      <c r="F353" s="33">
        <v>39647</v>
      </c>
      <c r="G353" s="14">
        <f t="shared" si="9"/>
        <v>2.0833333333333335</v>
      </c>
      <c r="H353" s="33">
        <v>40387</v>
      </c>
      <c r="I353" s="29">
        <v>4.0833333333333339</v>
      </c>
      <c r="J353" s="50" t="s">
        <v>165</v>
      </c>
      <c r="K353" s="14" t="s">
        <v>175</v>
      </c>
      <c r="L353" s="14">
        <v>0</v>
      </c>
      <c r="M353" s="14">
        <v>0</v>
      </c>
      <c r="N353" s="14">
        <v>0</v>
      </c>
    </row>
    <row r="354" spans="1:14" ht="13.8" x14ac:dyDescent="0.3">
      <c r="A354" s="42" t="s">
        <v>39</v>
      </c>
      <c r="B354" s="43" t="s">
        <v>52</v>
      </c>
      <c r="C354" s="13" t="s">
        <v>41</v>
      </c>
      <c r="D354" s="13" t="s">
        <v>45</v>
      </c>
      <c r="E354" s="13" t="s">
        <v>102</v>
      </c>
      <c r="F354" s="33">
        <v>39647</v>
      </c>
      <c r="G354" s="14">
        <f t="shared" si="9"/>
        <v>2.0833333333333335</v>
      </c>
      <c r="H354" s="33">
        <v>40387</v>
      </c>
      <c r="I354" s="29">
        <v>4.0833333333333339</v>
      </c>
      <c r="J354" s="50" t="s">
        <v>165</v>
      </c>
      <c r="K354" s="14" t="s">
        <v>176</v>
      </c>
      <c r="L354" s="14">
        <v>0</v>
      </c>
      <c r="M354" s="14">
        <v>0</v>
      </c>
      <c r="N354" s="14">
        <v>0</v>
      </c>
    </row>
    <row r="355" spans="1:14" ht="13.8" x14ac:dyDescent="0.3">
      <c r="A355" s="42" t="s">
        <v>39</v>
      </c>
      <c r="B355" s="43" t="s">
        <v>52</v>
      </c>
      <c r="C355" s="13" t="s">
        <v>41</v>
      </c>
      <c r="D355" s="13" t="s">
        <v>45</v>
      </c>
      <c r="E355" s="13" t="s">
        <v>102</v>
      </c>
      <c r="F355" s="33">
        <v>39647</v>
      </c>
      <c r="G355" s="14">
        <f t="shared" si="9"/>
        <v>2.0833333333333335</v>
      </c>
      <c r="H355" s="33">
        <v>40387</v>
      </c>
      <c r="I355" s="29">
        <v>4.0833333333333339</v>
      </c>
      <c r="J355" s="50" t="s">
        <v>165</v>
      </c>
      <c r="K355" s="14" t="s">
        <v>177</v>
      </c>
      <c r="L355" s="14">
        <v>0</v>
      </c>
      <c r="M355" s="14">
        <v>0</v>
      </c>
      <c r="N355" s="14">
        <v>0</v>
      </c>
    </row>
    <row r="356" spans="1:14" ht="13.8" x14ac:dyDescent="0.3">
      <c r="A356" s="42" t="s">
        <v>39</v>
      </c>
      <c r="B356" s="43" t="s">
        <v>52</v>
      </c>
      <c r="C356" s="13" t="s">
        <v>41</v>
      </c>
      <c r="D356" s="13" t="s">
        <v>45</v>
      </c>
      <c r="E356" s="13" t="s">
        <v>102</v>
      </c>
      <c r="F356" s="33">
        <v>39647</v>
      </c>
      <c r="G356" s="14">
        <f t="shared" si="9"/>
        <v>2.0833333333333335</v>
      </c>
      <c r="H356" s="33">
        <v>40387</v>
      </c>
      <c r="I356" s="29">
        <v>4.0833333333333339</v>
      </c>
      <c r="J356" s="50" t="s">
        <v>166</v>
      </c>
      <c r="K356" s="14" t="s">
        <v>172</v>
      </c>
      <c r="L356" s="14">
        <v>0</v>
      </c>
      <c r="M356" s="14">
        <v>0</v>
      </c>
      <c r="N356" s="14">
        <v>0</v>
      </c>
    </row>
    <row r="357" spans="1:14" ht="13.8" x14ac:dyDescent="0.3">
      <c r="A357" s="42" t="s">
        <v>39</v>
      </c>
      <c r="B357" s="43" t="s">
        <v>52</v>
      </c>
      <c r="C357" s="13" t="s">
        <v>41</v>
      </c>
      <c r="D357" s="13" t="s">
        <v>45</v>
      </c>
      <c r="E357" s="13" t="s">
        <v>102</v>
      </c>
      <c r="F357" s="33">
        <v>39647</v>
      </c>
      <c r="G357" s="14">
        <f t="shared" si="9"/>
        <v>2.0833333333333335</v>
      </c>
      <c r="H357" s="33">
        <v>40387</v>
      </c>
      <c r="I357" s="29">
        <v>4.0833333333333339</v>
      </c>
      <c r="J357" s="50" t="s">
        <v>166</v>
      </c>
      <c r="K357" s="14" t="s">
        <v>173</v>
      </c>
      <c r="L357" s="14">
        <v>6.25E-2</v>
      </c>
      <c r="M357" s="14">
        <v>0</v>
      </c>
      <c r="N357" s="14">
        <v>3.125E-2</v>
      </c>
    </row>
    <row r="358" spans="1:14" ht="13.8" x14ac:dyDescent="0.3">
      <c r="A358" s="42" t="s">
        <v>39</v>
      </c>
      <c r="B358" s="43" t="s">
        <v>52</v>
      </c>
      <c r="C358" s="13" t="s">
        <v>41</v>
      </c>
      <c r="D358" s="13" t="s">
        <v>45</v>
      </c>
      <c r="E358" s="13" t="s">
        <v>102</v>
      </c>
      <c r="F358" s="33">
        <v>39647</v>
      </c>
      <c r="G358" s="14">
        <f t="shared" si="9"/>
        <v>2.0833333333333335</v>
      </c>
      <c r="H358" s="33">
        <v>40387</v>
      </c>
      <c r="I358" s="29">
        <v>4.0833333333333339</v>
      </c>
      <c r="J358" s="50" t="s">
        <v>166</v>
      </c>
      <c r="K358" s="14" t="s">
        <v>174</v>
      </c>
      <c r="L358" s="14">
        <v>6.25E-2</v>
      </c>
      <c r="M358" s="14">
        <v>0</v>
      </c>
      <c r="N358" s="14">
        <v>3.125E-2</v>
      </c>
    </row>
    <row r="359" spans="1:14" ht="13.8" x14ac:dyDescent="0.3">
      <c r="A359" s="42" t="s">
        <v>39</v>
      </c>
      <c r="B359" s="43" t="s">
        <v>52</v>
      </c>
      <c r="C359" s="13" t="s">
        <v>41</v>
      </c>
      <c r="D359" s="13" t="s">
        <v>45</v>
      </c>
      <c r="E359" s="13" t="s">
        <v>102</v>
      </c>
      <c r="F359" s="33">
        <v>39647</v>
      </c>
      <c r="G359" s="14">
        <f t="shared" si="9"/>
        <v>2.0833333333333335</v>
      </c>
      <c r="H359" s="33">
        <v>40387</v>
      </c>
      <c r="I359" s="29">
        <v>4.0833333333333339</v>
      </c>
      <c r="J359" s="50" t="s">
        <v>166</v>
      </c>
      <c r="K359" s="14" t="s">
        <v>175</v>
      </c>
      <c r="L359" s="14">
        <v>6.25E-2</v>
      </c>
      <c r="M359" s="14">
        <v>0</v>
      </c>
      <c r="N359" s="14">
        <v>3.125E-2</v>
      </c>
    </row>
    <row r="360" spans="1:14" ht="13.8" x14ac:dyDescent="0.3">
      <c r="A360" s="42" t="s">
        <v>39</v>
      </c>
      <c r="B360" s="43" t="s">
        <v>52</v>
      </c>
      <c r="C360" s="13" t="s">
        <v>41</v>
      </c>
      <c r="D360" s="13" t="s">
        <v>45</v>
      </c>
      <c r="E360" s="13" t="s">
        <v>102</v>
      </c>
      <c r="F360" s="33">
        <v>39647</v>
      </c>
      <c r="G360" s="14">
        <f t="shared" si="9"/>
        <v>2.0833333333333335</v>
      </c>
      <c r="H360" s="33">
        <v>40387</v>
      </c>
      <c r="I360" s="29">
        <v>4.0833333333333339</v>
      </c>
      <c r="J360" s="50" t="s">
        <v>166</v>
      </c>
      <c r="K360" s="14" t="s">
        <v>176</v>
      </c>
      <c r="L360" s="14">
        <v>0.125</v>
      </c>
      <c r="M360" s="14">
        <v>0</v>
      </c>
      <c r="N360" s="14">
        <v>6.25E-2</v>
      </c>
    </row>
    <row r="361" spans="1:14" ht="13.8" x14ac:dyDescent="0.3">
      <c r="A361" s="42" t="s">
        <v>39</v>
      </c>
      <c r="B361" s="43" t="s">
        <v>52</v>
      </c>
      <c r="C361" s="13" t="s">
        <v>41</v>
      </c>
      <c r="D361" s="13" t="s">
        <v>45</v>
      </c>
      <c r="E361" s="13" t="s">
        <v>102</v>
      </c>
      <c r="F361" s="33">
        <v>39647</v>
      </c>
      <c r="G361" s="14">
        <f t="shared" si="9"/>
        <v>2.0833333333333335</v>
      </c>
      <c r="H361" s="33">
        <v>40387</v>
      </c>
      <c r="I361" s="29">
        <v>4.0833333333333339</v>
      </c>
      <c r="J361" s="50" t="s">
        <v>166</v>
      </c>
      <c r="K361" s="14" t="s">
        <v>177</v>
      </c>
      <c r="L361" s="14">
        <v>0.125</v>
      </c>
      <c r="M361" s="14">
        <v>0</v>
      </c>
      <c r="N361" s="14">
        <v>6.25E-2</v>
      </c>
    </row>
    <row r="362" spans="1:14" ht="13.8" x14ac:dyDescent="0.3">
      <c r="A362" s="42" t="s">
        <v>39</v>
      </c>
      <c r="B362" s="43" t="s">
        <v>52</v>
      </c>
      <c r="C362" s="13" t="s">
        <v>41</v>
      </c>
      <c r="D362" s="13" t="s">
        <v>58</v>
      </c>
      <c r="E362" s="13" t="s">
        <v>102</v>
      </c>
      <c r="F362" s="33">
        <v>39647</v>
      </c>
      <c r="G362" s="14">
        <f t="shared" si="9"/>
        <v>2.0833333333333335</v>
      </c>
      <c r="H362" s="33">
        <v>40387</v>
      </c>
      <c r="I362" s="29">
        <v>4.0833333333333339</v>
      </c>
      <c r="J362" s="50" t="s">
        <v>164</v>
      </c>
      <c r="K362" s="14" t="s">
        <v>172</v>
      </c>
      <c r="L362" s="14">
        <v>6.25E-2</v>
      </c>
      <c r="M362" s="14">
        <v>6.25E-2</v>
      </c>
      <c r="N362" s="14">
        <v>6.25E-2</v>
      </c>
    </row>
    <row r="363" spans="1:14" ht="13.8" x14ac:dyDescent="0.3">
      <c r="A363" s="42" t="s">
        <v>39</v>
      </c>
      <c r="B363" s="43" t="s">
        <v>52</v>
      </c>
      <c r="C363" s="13" t="s">
        <v>41</v>
      </c>
      <c r="D363" s="13" t="s">
        <v>58</v>
      </c>
      <c r="E363" s="13" t="s">
        <v>102</v>
      </c>
      <c r="F363" s="33">
        <v>39647</v>
      </c>
      <c r="G363" s="14">
        <f t="shared" si="9"/>
        <v>2.0833333333333335</v>
      </c>
      <c r="H363" s="33">
        <v>40387</v>
      </c>
      <c r="I363" s="29">
        <v>4.0833333333333339</v>
      </c>
      <c r="J363" s="50" t="s">
        <v>164</v>
      </c>
      <c r="K363" s="14" t="s">
        <v>173</v>
      </c>
      <c r="L363" s="14">
        <v>6.25E-2</v>
      </c>
      <c r="M363" s="14">
        <v>6.25E-2</v>
      </c>
      <c r="N363" s="14">
        <v>6.25E-2</v>
      </c>
    </row>
    <row r="364" spans="1:14" ht="13.8" x14ac:dyDescent="0.3">
      <c r="A364" s="42" t="s">
        <v>39</v>
      </c>
      <c r="B364" s="43" t="s">
        <v>52</v>
      </c>
      <c r="C364" s="13" t="s">
        <v>41</v>
      </c>
      <c r="D364" s="13" t="s">
        <v>58</v>
      </c>
      <c r="E364" s="13" t="s">
        <v>102</v>
      </c>
      <c r="F364" s="33">
        <v>39647</v>
      </c>
      <c r="G364" s="14">
        <f t="shared" si="9"/>
        <v>2.0833333333333335</v>
      </c>
      <c r="H364" s="33">
        <v>40387</v>
      </c>
      <c r="I364" s="29">
        <v>4.0833333333333339</v>
      </c>
      <c r="J364" s="50" t="s">
        <v>164</v>
      </c>
      <c r="K364" s="14" t="s">
        <v>174</v>
      </c>
      <c r="L364" s="14">
        <v>0</v>
      </c>
      <c r="M364" s="14">
        <v>6.25E-2</v>
      </c>
      <c r="N364" s="14">
        <v>3.125E-2</v>
      </c>
    </row>
    <row r="365" spans="1:14" ht="13.8" x14ac:dyDescent="0.3">
      <c r="A365" s="42" t="s">
        <v>39</v>
      </c>
      <c r="B365" s="43" t="s">
        <v>52</v>
      </c>
      <c r="C365" s="13" t="s">
        <v>41</v>
      </c>
      <c r="D365" s="13" t="s">
        <v>58</v>
      </c>
      <c r="E365" s="13" t="s">
        <v>102</v>
      </c>
      <c r="F365" s="33">
        <v>39647</v>
      </c>
      <c r="G365" s="14">
        <f t="shared" si="9"/>
        <v>2.0833333333333335</v>
      </c>
      <c r="H365" s="33">
        <v>40387</v>
      </c>
      <c r="I365" s="29">
        <v>4.0833333333333339</v>
      </c>
      <c r="J365" s="50" t="s">
        <v>164</v>
      </c>
      <c r="K365" s="14" t="s">
        <v>175</v>
      </c>
      <c r="L365" s="14">
        <v>0</v>
      </c>
      <c r="M365" s="14">
        <v>6.25E-2</v>
      </c>
      <c r="N365" s="14">
        <v>3.125E-2</v>
      </c>
    </row>
    <row r="366" spans="1:14" ht="13.8" x14ac:dyDescent="0.3">
      <c r="A366" s="42" t="s">
        <v>39</v>
      </c>
      <c r="B366" s="43" t="s">
        <v>52</v>
      </c>
      <c r="C366" s="13" t="s">
        <v>41</v>
      </c>
      <c r="D366" s="13" t="s">
        <v>58</v>
      </c>
      <c r="E366" s="13" t="s">
        <v>102</v>
      </c>
      <c r="F366" s="33">
        <v>39647</v>
      </c>
      <c r="G366" s="14">
        <f t="shared" si="9"/>
        <v>2.0833333333333335</v>
      </c>
      <c r="H366" s="33">
        <v>40387</v>
      </c>
      <c r="I366" s="29">
        <v>4.0833333333333339</v>
      </c>
      <c r="J366" s="50" t="s">
        <v>164</v>
      </c>
      <c r="K366" s="14" t="s">
        <v>176</v>
      </c>
      <c r="L366" s="14">
        <v>6.25E-2</v>
      </c>
      <c r="M366" s="14">
        <v>6.25E-2</v>
      </c>
      <c r="N366" s="14">
        <v>6.25E-2</v>
      </c>
    </row>
    <row r="367" spans="1:14" ht="13.8" x14ac:dyDescent="0.3">
      <c r="A367" s="42" t="s">
        <v>39</v>
      </c>
      <c r="B367" s="43" t="s">
        <v>52</v>
      </c>
      <c r="C367" s="13" t="s">
        <v>41</v>
      </c>
      <c r="D367" s="13" t="s">
        <v>58</v>
      </c>
      <c r="E367" s="13" t="s">
        <v>102</v>
      </c>
      <c r="F367" s="33">
        <v>39647</v>
      </c>
      <c r="G367" s="14">
        <f t="shared" si="9"/>
        <v>2.0833333333333335</v>
      </c>
      <c r="H367" s="33">
        <v>40387</v>
      </c>
      <c r="I367" s="29">
        <v>4.0833333333333339</v>
      </c>
      <c r="J367" s="50" t="s">
        <v>164</v>
      </c>
      <c r="K367" s="14" t="s">
        <v>177</v>
      </c>
      <c r="L367" s="14">
        <v>6.25E-2</v>
      </c>
      <c r="M367" s="14">
        <v>6.25E-2</v>
      </c>
      <c r="N367" s="14">
        <v>6.25E-2</v>
      </c>
    </row>
    <row r="368" spans="1:14" ht="13.8" x14ac:dyDescent="0.3">
      <c r="A368" s="42" t="s">
        <v>39</v>
      </c>
      <c r="B368" s="43" t="s">
        <v>52</v>
      </c>
      <c r="C368" s="13" t="s">
        <v>41</v>
      </c>
      <c r="D368" s="13" t="s">
        <v>58</v>
      </c>
      <c r="E368" s="13" t="s">
        <v>102</v>
      </c>
      <c r="F368" s="33">
        <v>39647</v>
      </c>
      <c r="G368" s="14">
        <f t="shared" si="9"/>
        <v>2.0833333333333335</v>
      </c>
      <c r="H368" s="33">
        <v>40387</v>
      </c>
      <c r="I368" s="29">
        <v>4.0833333333333339</v>
      </c>
      <c r="J368" s="50" t="s">
        <v>165</v>
      </c>
      <c r="K368" s="14" t="s">
        <v>172</v>
      </c>
      <c r="L368" s="14">
        <v>6.25E-2</v>
      </c>
      <c r="M368" s="14">
        <v>6.25E-2</v>
      </c>
      <c r="N368" s="14">
        <v>6.25E-2</v>
      </c>
    </row>
    <row r="369" spans="1:14" ht="13.8" x14ac:dyDescent="0.3">
      <c r="A369" s="42" t="s">
        <v>39</v>
      </c>
      <c r="B369" s="43" t="s">
        <v>52</v>
      </c>
      <c r="C369" s="13" t="s">
        <v>41</v>
      </c>
      <c r="D369" s="13" t="s">
        <v>58</v>
      </c>
      <c r="E369" s="13" t="s">
        <v>102</v>
      </c>
      <c r="F369" s="33">
        <v>39647</v>
      </c>
      <c r="G369" s="14">
        <f t="shared" si="9"/>
        <v>2.0833333333333335</v>
      </c>
      <c r="H369" s="33">
        <v>40387</v>
      </c>
      <c r="I369" s="29">
        <v>4.0833333333333339</v>
      </c>
      <c r="J369" s="50" t="s">
        <v>165</v>
      </c>
      <c r="K369" s="14" t="s">
        <v>173</v>
      </c>
      <c r="L369" s="14">
        <v>6.25E-2</v>
      </c>
      <c r="M369" s="14">
        <v>6.25E-2</v>
      </c>
      <c r="N369" s="14">
        <v>6.25E-2</v>
      </c>
    </row>
    <row r="370" spans="1:14" ht="13.8" x14ac:dyDescent="0.3">
      <c r="A370" s="42" t="s">
        <v>39</v>
      </c>
      <c r="B370" s="43" t="s">
        <v>52</v>
      </c>
      <c r="C370" s="13" t="s">
        <v>41</v>
      </c>
      <c r="D370" s="13" t="s">
        <v>58</v>
      </c>
      <c r="E370" s="13" t="s">
        <v>102</v>
      </c>
      <c r="F370" s="33">
        <v>39647</v>
      </c>
      <c r="G370" s="14">
        <f t="shared" si="9"/>
        <v>2.0833333333333335</v>
      </c>
      <c r="H370" s="33">
        <v>40387</v>
      </c>
      <c r="I370" s="29">
        <v>4.0833333333333339</v>
      </c>
      <c r="J370" s="50" t="s">
        <v>165</v>
      </c>
      <c r="K370" s="14" t="s">
        <v>174</v>
      </c>
      <c r="L370" s="14">
        <v>6.25E-2</v>
      </c>
      <c r="M370" s="14">
        <v>6.25E-2</v>
      </c>
      <c r="N370" s="14">
        <v>6.25E-2</v>
      </c>
    </row>
    <row r="371" spans="1:14" ht="13.8" x14ac:dyDescent="0.3">
      <c r="A371" s="42" t="s">
        <v>39</v>
      </c>
      <c r="B371" s="43" t="s">
        <v>52</v>
      </c>
      <c r="C371" s="13" t="s">
        <v>41</v>
      </c>
      <c r="D371" s="13" t="s">
        <v>58</v>
      </c>
      <c r="E371" s="13" t="s">
        <v>102</v>
      </c>
      <c r="F371" s="33">
        <v>39647</v>
      </c>
      <c r="G371" s="14">
        <f t="shared" si="9"/>
        <v>2.0833333333333335</v>
      </c>
      <c r="H371" s="33">
        <v>40387</v>
      </c>
      <c r="I371" s="29">
        <v>4.0833333333333339</v>
      </c>
      <c r="J371" s="50" t="s">
        <v>165</v>
      </c>
      <c r="K371" s="14" t="s">
        <v>175</v>
      </c>
      <c r="L371" s="14">
        <v>6.25E-2</v>
      </c>
      <c r="M371" s="14">
        <v>6.25E-2</v>
      </c>
      <c r="N371" s="14">
        <v>6.25E-2</v>
      </c>
    </row>
    <row r="372" spans="1:14" ht="13.8" x14ac:dyDescent="0.3">
      <c r="A372" s="42" t="s">
        <v>39</v>
      </c>
      <c r="B372" s="43" t="s">
        <v>52</v>
      </c>
      <c r="C372" s="13" t="s">
        <v>41</v>
      </c>
      <c r="D372" s="13" t="s">
        <v>58</v>
      </c>
      <c r="E372" s="13" t="s">
        <v>102</v>
      </c>
      <c r="F372" s="33">
        <v>39647</v>
      </c>
      <c r="G372" s="14">
        <f t="shared" si="9"/>
        <v>2.0833333333333335</v>
      </c>
      <c r="H372" s="33">
        <v>40387</v>
      </c>
      <c r="I372" s="29">
        <v>4.0833333333333339</v>
      </c>
      <c r="J372" s="50" t="s">
        <v>165</v>
      </c>
      <c r="K372" s="14" t="s">
        <v>176</v>
      </c>
      <c r="L372" s="14">
        <v>6.25E-2</v>
      </c>
      <c r="M372" s="14">
        <v>0</v>
      </c>
      <c r="N372" s="14">
        <v>3.125E-2</v>
      </c>
    </row>
    <row r="373" spans="1:14" ht="13.8" x14ac:dyDescent="0.3">
      <c r="A373" s="42" t="s">
        <v>39</v>
      </c>
      <c r="B373" s="43" t="s">
        <v>52</v>
      </c>
      <c r="C373" s="13" t="s">
        <v>41</v>
      </c>
      <c r="D373" s="13" t="s">
        <v>58</v>
      </c>
      <c r="E373" s="13" t="s">
        <v>102</v>
      </c>
      <c r="F373" s="33">
        <v>39647</v>
      </c>
      <c r="G373" s="14">
        <f t="shared" si="9"/>
        <v>2.0833333333333335</v>
      </c>
      <c r="H373" s="33">
        <v>40387</v>
      </c>
      <c r="I373" s="29">
        <v>4.0833333333333339</v>
      </c>
      <c r="J373" s="50" t="s">
        <v>165</v>
      </c>
      <c r="K373" s="14" t="s">
        <v>177</v>
      </c>
      <c r="L373" s="14">
        <v>6.25E-2</v>
      </c>
      <c r="M373" s="14">
        <v>6.25E-2</v>
      </c>
      <c r="N373" s="14">
        <v>6.25E-2</v>
      </c>
    </row>
    <row r="374" spans="1:14" ht="13.8" x14ac:dyDescent="0.3">
      <c r="A374" s="42" t="s">
        <v>39</v>
      </c>
      <c r="B374" s="43" t="s">
        <v>52</v>
      </c>
      <c r="C374" s="13" t="s">
        <v>41</v>
      </c>
      <c r="D374" s="13" t="s">
        <v>58</v>
      </c>
      <c r="E374" s="13" t="s">
        <v>102</v>
      </c>
      <c r="F374" s="33">
        <v>39647</v>
      </c>
      <c r="G374" s="14">
        <f t="shared" si="9"/>
        <v>2.0833333333333335</v>
      </c>
      <c r="H374" s="33">
        <v>40387</v>
      </c>
      <c r="I374" s="29">
        <v>4.0833333333333339</v>
      </c>
      <c r="J374" s="50" t="s">
        <v>166</v>
      </c>
      <c r="K374" s="14" t="s">
        <v>172</v>
      </c>
      <c r="L374" s="14">
        <v>6.25E-2</v>
      </c>
      <c r="M374" s="14">
        <v>6.25E-2</v>
      </c>
      <c r="N374" s="14">
        <v>6.25E-2</v>
      </c>
    </row>
    <row r="375" spans="1:14" ht="13.8" x14ac:dyDescent="0.3">
      <c r="A375" s="42" t="s">
        <v>39</v>
      </c>
      <c r="B375" s="43" t="s">
        <v>52</v>
      </c>
      <c r="C375" s="13" t="s">
        <v>41</v>
      </c>
      <c r="D375" s="13" t="s">
        <v>58</v>
      </c>
      <c r="E375" s="13" t="s">
        <v>102</v>
      </c>
      <c r="F375" s="33">
        <v>39647</v>
      </c>
      <c r="G375" s="14">
        <f t="shared" si="9"/>
        <v>2.0833333333333335</v>
      </c>
      <c r="H375" s="33">
        <v>40387</v>
      </c>
      <c r="I375" s="29">
        <v>4.0833333333333339</v>
      </c>
      <c r="J375" s="50" t="s">
        <v>166</v>
      </c>
      <c r="K375" s="14" t="s">
        <v>173</v>
      </c>
      <c r="L375" s="14">
        <v>0</v>
      </c>
      <c r="M375" s="14">
        <v>0</v>
      </c>
      <c r="N375" s="14">
        <v>0</v>
      </c>
    </row>
    <row r="376" spans="1:14" ht="13.8" x14ac:dyDescent="0.3">
      <c r="A376" s="42" t="s">
        <v>39</v>
      </c>
      <c r="B376" s="43" t="s">
        <v>52</v>
      </c>
      <c r="C376" s="13" t="s">
        <v>41</v>
      </c>
      <c r="D376" s="13" t="s">
        <v>58</v>
      </c>
      <c r="E376" s="13" t="s">
        <v>102</v>
      </c>
      <c r="F376" s="33">
        <v>39647</v>
      </c>
      <c r="G376" s="14">
        <f t="shared" si="9"/>
        <v>2.0833333333333335</v>
      </c>
      <c r="H376" s="33">
        <v>40387</v>
      </c>
      <c r="I376" s="29">
        <v>4.0833333333333339</v>
      </c>
      <c r="J376" s="50" t="s">
        <v>166</v>
      </c>
      <c r="K376" s="14" t="s">
        <v>174</v>
      </c>
      <c r="L376" s="14">
        <v>6.25E-2</v>
      </c>
      <c r="M376" s="14">
        <v>6.25E-2</v>
      </c>
      <c r="N376" s="14">
        <v>6.25E-2</v>
      </c>
    </row>
    <row r="377" spans="1:14" ht="13.8" x14ac:dyDescent="0.3">
      <c r="A377" s="42" t="s">
        <v>39</v>
      </c>
      <c r="B377" s="43" t="s">
        <v>52</v>
      </c>
      <c r="C377" s="13" t="s">
        <v>41</v>
      </c>
      <c r="D377" s="13" t="s">
        <v>58</v>
      </c>
      <c r="E377" s="13" t="s">
        <v>102</v>
      </c>
      <c r="F377" s="33">
        <v>39647</v>
      </c>
      <c r="G377" s="14">
        <f t="shared" si="9"/>
        <v>2.0833333333333335</v>
      </c>
      <c r="H377" s="33">
        <v>40387</v>
      </c>
      <c r="I377" s="29">
        <v>4.0833333333333339</v>
      </c>
      <c r="J377" s="50" t="s">
        <v>166</v>
      </c>
      <c r="K377" s="14" t="s">
        <v>175</v>
      </c>
      <c r="L377" s="14">
        <v>6.25E-2</v>
      </c>
      <c r="M377" s="14">
        <v>6.25E-2</v>
      </c>
      <c r="N377" s="14">
        <v>6.25E-2</v>
      </c>
    </row>
    <row r="378" spans="1:14" ht="13.8" x14ac:dyDescent="0.3">
      <c r="A378" s="42" t="s">
        <v>39</v>
      </c>
      <c r="B378" s="43" t="s">
        <v>52</v>
      </c>
      <c r="C378" s="13" t="s">
        <v>41</v>
      </c>
      <c r="D378" s="13" t="s">
        <v>58</v>
      </c>
      <c r="E378" s="13" t="s">
        <v>102</v>
      </c>
      <c r="F378" s="33">
        <v>39647</v>
      </c>
      <c r="G378" s="14">
        <f t="shared" si="9"/>
        <v>2.0833333333333335</v>
      </c>
      <c r="H378" s="33">
        <v>40387</v>
      </c>
      <c r="I378" s="29">
        <v>4.0833333333333339</v>
      </c>
      <c r="J378" s="50" t="s">
        <v>166</v>
      </c>
      <c r="K378" s="14" t="s">
        <v>176</v>
      </c>
      <c r="L378" s="14">
        <v>6.25E-2</v>
      </c>
      <c r="M378" s="14">
        <v>6.25E-2</v>
      </c>
      <c r="N378" s="14">
        <v>6.25E-2</v>
      </c>
    </row>
    <row r="379" spans="1:14" ht="13.8" x14ac:dyDescent="0.3">
      <c r="A379" s="42" t="s">
        <v>39</v>
      </c>
      <c r="B379" s="43" t="s">
        <v>52</v>
      </c>
      <c r="C379" s="13" t="s">
        <v>41</v>
      </c>
      <c r="D379" s="13" t="s">
        <v>58</v>
      </c>
      <c r="E379" s="13" t="s">
        <v>102</v>
      </c>
      <c r="F379" s="33">
        <v>39647</v>
      </c>
      <c r="G379" s="14">
        <f t="shared" si="9"/>
        <v>2.0833333333333335</v>
      </c>
      <c r="H379" s="33">
        <v>40387</v>
      </c>
      <c r="I379" s="29">
        <v>4.0833333333333339</v>
      </c>
      <c r="J379" s="50" t="s">
        <v>166</v>
      </c>
      <c r="K379" s="14" t="s">
        <v>177</v>
      </c>
      <c r="L379" s="14">
        <v>6.25E-2</v>
      </c>
      <c r="M379" s="14">
        <v>6.25E-2</v>
      </c>
      <c r="N379" s="14">
        <v>6.25E-2</v>
      </c>
    </row>
    <row r="380" spans="1:14" ht="13.8" x14ac:dyDescent="0.3">
      <c r="A380" s="42" t="s">
        <v>40</v>
      </c>
      <c r="B380" s="43" t="s">
        <v>52</v>
      </c>
      <c r="C380" s="13" t="s">
        <v>41</v>
      </c>
      <c r="D380" s="13" t="s">
        <v>45</v>
      </c>
      <c r="E380" s="13" t="s">
        <v>103</v>
      </c>
      <c r="F380" s="33">
        <v>39619</v>
      </c>
      <c r="G380" s="14">
        <f t="shared" ref="G380:G399" si="10">3+2/12</f>
        <v>3.1666666666666665</v>
      </c>
      <c r="H380" s="33">
        <v>40457</v>
      </c>
      <c r="I380" s="29">
        <v>3.5</v>
      </c>
      <c r="J380" s="50" t="s">
        <v>164</v>
      </c>
      <c r="K380" s="14" t="s">
        <v>172</v>
      </c>
      <c r="L380" s="14">
        <v>0</v>
      </c>
      <c r="M380" s="14">
        <v>6.25E-2</v>
      </c>
      <c r="N380" s="14">
        <v>3.125E-2</v>
      </c>
    </row>
    <row r="381" spans="1:14" ht="13.8" x14ac:dyDescent="0.3">
      <c r="A381" s="42" t="s">
        <v>40</v>
      </c>
      <c r="B381" s="43" t="s">
        <v>52</v>
      </c>
      <c r="C381" s="13" t="s">
        <v>41</v>
      </c>
      <c r="D381" s="13" t="s">
        <v>45</v>
      </c>
      <c r="E381" s="13" t="s">
        <v>103</v>
      </c>
      <c r="F381" s="33">
        <v>39619</v>
      </c>
      <c r="G381" s="14">
        <f t="shared" si="10"/>
        <v>3.1666666666666665</v>
      </c>
      <c r="H381" s="33">
        <v>40457</v>
      </c>
      <c r="I381" s="29">
        <v>3.5</v>
      </c>
      <c r="J381" s="50" t="s">
        <v>164</v>
      </c>
      <c r="K381" s="14" t="s">
        <v>173</v>
      </c>
      <c r="L381" s="14">
        <v>0</v>
      </c>
      <c r="M381" s="14">
        <v>0</v>
      </c>
      <c r="N381" s="14">
        <v>0</v>
      </c>
    </row>
    <row r="382" spans="1:14" ht="13.8" x14ac:dyDescent="0.3">
      <c r="A382" s="42" t="s">
        <v>40</v>
      </c>
      <c r="B382" s="43" t="s">
        <v>52</v>
      </c>
      <c r="C382" s="13" t="s">
        <v>41</v>
      </c>
      <c r="D382" s="13" t="s">
        <v>45</v>
      </c>
      <c r="E382" s="13" t="s">
        <v>103</v>
      </c>
      <c r="F382" s="33">
        <v>39619</v>
      </c>
      <c r="G382" s="14">
        <f t="shared" si="10"/>
        <v>3.1666666666666665</v>
      </c>
      <c r="H382" s="33">
        <v>40457</v>
      </c>
      <c r="I382" s="29">
        <v>3.5</v>
      </c>
      <c r="J382" s="50" t="s">
        <v>164</v>
      </c>
      <c r="K382" s="14" t="s">
        <v>174</v>
      </c>
      <c r="L382" s="14">
        <v>0</v>
      </c>
      <c r="M382" s="14">
        <v>6.25E-2</v>
      </c>
      <c r="N382" s="14">
        <v>3.125E-2</v>
      </c>
    </row>
    <row r="383" spans="1:14" ht="13.8" x14ac:dyDescent="0.3">
      <c r="A383" s="42" t="s">
        <v>40</v>
      </c>
      <c r="B383" s="43" t="s">
        <v>52</v>
      </c>
      <c r="C383" s="13" t="s">
        <v>41</v>
      </c>
      <c r="D383" s="13" t="s">
        <v>45</v>
      </c>
      <c r="E383" s="13" t="s">
        <v>103</v>
      </c>
      <c r="F383" s="33">
        <v>39619</v>
      </c>
      <c r="G383" s="14">
        <f t="shared" si="10"/>
        <v>3.1666666666666665</v>
      </c>
      <c r="H383" s="33">
        <v>40457</v>
      </c>
      <c r="I383" s="29">
        <v>3.5</v>
      </c>
      <c r="J383" s="50" t="s">
        <v>164</v>
      </c>
      <c r="K383" s="14" t="s">
        <v>175</v>
      </c>
      <c r="L383" s="14">
        <v>0</v>
      </c>
      <c r="M383" s="14">
        <v>6.25E-2</v>
      </c>
      <c r="N383" s="14">
        <v>3.125E-2</v>
      </c>
    </row>
    <row r="384" spans="1:14" ht="13.8" x14ac:dyDescent="0.3">
      <c r="A384" s="42" t="s">
        <v>40</v>
      </c>
      <c r="B384" s="43" t="s">
        <v>52</v>
      </c>
      <c r="C384" s="13" t="s">
        <v>41</v>
      </c>
      <c r="D384" s="13" t="s">
        <v>45</v>
      </c>
      <c r="E384" s="13" t="s">
        <v>103</v>
      </c>
      <c r="F384" s="33">
        <v>39619</v>
      </c>
      <c r="G384" s="14">
        <f t="shared" si="10"/>
        <v>3.1666666666666665</v>
      </c>
      <c r="H384" s="33">
        <v>40457</v>
      </c>
      <c r="I384" s="29">
        <v>3.5</v>
      </c>
      <c r="J384" s="50" t="s">
        <v>164</v>
      </c>
      <c r="K384" s="14" t="s">
        <v>176</v>
      </c>
      <c r="L384" s="14">
        <v>6.25E-2</v>
      </c>
      <c r="M384" s="14">
        <v>6.25E-2</v>
      </c>
      <c r="N384" s="14">
        <v>6.25E-2</v>
      </c>
    </row>
    <row r="385" spans="1:14" ht="13.8" x14ac:dyDescent="0.3">
      <c r="A385" s="42" t="s">
        <v>40</v>
      </c>
      <c r="B385" s="43" t="s">
        <v>52</v>
      </c>
      <c r="C385" s="13" t="s">
        <v>41</v>
      </c>
      <c r="D385" s="13" t="s">
        <v>45</v>
      </c>
      <c r="E385" s="13" t="s">
        <v>103</v>
      </c>
      <c r="F385" s="33">
        <v>39619</v>
      </c>
      <c r="G385" s="14">
        <f t="shared" si="10"/>
        <v>3.1666666666666665</v>
      </c>
      <c r="H385" s="33">
        <v>40457</v>
      </c>
      <c r="I385" s="29">
        <v>3.5</v>
      </c>
      <c r="J385" s="50" t="s">
        <v>164</v>
      </c>
      <c r="K385" s="14" t="s">
        <v>177</v>
      </c>
      <c r="L385" s="14">
        <v>0</v>
      </c>
      <c r="M385" s="14">
        <v>0</v>
      </c>
      <c r="N385" s="14">
        <v>0</v>
      </c>
    </row>
    <row r="386" spans="1:14" ht="13.8" x14ac:dyDescent="0.3">
      <c r="A386" s="42" t="s">
        <v>40</v>
      </c>
      <c r="B386" s="43" t="s">
        <v>52</v>
      </c>
      <c r="C386" s="13" t="s">
        <v>41</v>
      </c>
      <c r="D386" s="13" t="s">
        <v>45</v>
      </c>
      <c r="E386" s="13" t="s">
        <v>103</v>
      </c>
      <c r="F386" s="33">
        <v>39619</v>
      </c>
      <c r="G386" s="14">
        <f t="shared" si="10"/>
        <v>3.1666666666666665</v>
      </c>
      <c r="H386" s="33">
        <v>40457</v>
      </c>
      <c r="I386" s="29">
        <v>3.5</v>
      </c>
      <c r="J386" s="50" t="s">
        <v>165</v>
      </c>
      <c r="K386" s="14" t="s">
        <v>172</v>
      </c>
      <c r="L386" s="14">
        <v>0</v>
      </c>
      <c r="M386" s="14">
        <v>0</v>
      </c>
      <c r="N386" s="14">
        <v>0</v>
      </c>
    </row>
    <row r="387" spans="1:14" ht="13.8" x14ac:dyDescent="0.3">
      <c r="A387" s="42" t="s">
        <v>40</v>
      </c>
      <c r="B387" s="43" t="s">
        <v>52</v>
      </c>
      <c r="C387" s="13" t="s">
        <v>41</v>
      </c>
      <c r="D387" s="13" t="s">
        <v>45</v>
      </c>
      <c r="E387" s="13" t="s">
        <v>103</v>
      </c>
      <c r="F387" s="33">
        <v>39619</v>
      </c>
      <c r="G387" s="14">
        <f t="shared" si="10"/>
        <v>3.1666666666666665</v>
      </c>
      <c r="H387" s="33">
        <v>40457</v>
      </c>
      <c r="I387" s="29">
        <v>3.5</v>
      </c>
      <c r="J387" s="50" t="s">
        <v>165</v>
      </c>
      <c r="K387" s="14" t="s">
        <v>173</v>
      </c>
      <c r="L387" s="14">
        <v>0</v>
      </c>
      <c r="M387" s="14">
        <v>6.25E-2</v>
      </c>
      <c r="N387" s="14">
        <v>3.125E-2</v>
      </c>
    </row>
    <row r="388" spans="1:14" ht="13.8" x14ac:dyDescent="0.3">
      <c r="A388" s="42" t="s">
        <v>40</v>
      </c>
      <c r="B388" s="43" t="s">
        <v>52</v>
      </c>
      <c r="C388" s="13" t="s">
        <v>41</v>
      </c>
      <c r="D388" s="13" t="s">
        <v>45</v>
      </c>
      <c r="E388" s="13" t="s">
        <v>103</v>
      </c>
      <c r="F388" s="33">
        <v>39619</v>
      </c>
      <c r="G388" s="14">
        <f t="shared" si="10"/>
        <v>3.1666666666666665</v>
      </c>
      <c r="H388" s="33">
        <v>40457</v>
      </c>
      <c r="I388" s="29">
        <v>3.5</v>
      </c>
      <c r="J388" s="50" t="s">
        <v>165</v>
      </c>
      <c r="K388" s="14" t="s">
        <v>174</v>
      </c>
      <c r="L388" s="14">
        <v>0</v>
      </c>
      <c r="M388" s="14">
        <v>6.25E-2</v>
      </c>
      <c r="N388" s="14">
        <v>3.125E-2</v>
      </c>
    </row>
    <row r="389" spans="1:14" ht="13.8" x14ac:dyDescent="0.3">
      <c r="A389" s="42" t="s">
        <v>40</v>
      </c>
      <c r="B389" s="43" t="s">
        <v>52</v>
      </c>
      <c r="C389" s="13" t="s">
        <v>41</v>
      </c>
      <c r="D389" s="13" t="s">
        <v>45</v>
      </c>
      <c r="E389" s="13" t="s">
        <v>103</v>
      </c>
      <c r="F389" s="33">
        <v>39619</v>
      </c>
      <c r="G389" s="14">
        <f t="shared" si="10"/>
        <v>3.1666666666666665</v>
      </c>
      <c r="H389" s="33">
        <v>40457</v>
      </c>
      <c r="I389" s="29">
        <v>3.5</v>
      </c>
      <c r="J389" s="50" t="s">
        <v>165</v>
      </c>
      <c r="K389" s="14" t="s">
        <v>175</v>
      </c>
      <c r="L389" s="14">
        <v>0</v>
      </c>
      <c r="M389" s="14">
        <v>6.25E-2</v>
      </c>
      <c r="N389" s="14">
        <v>3.125E-2</v>
      </c>
    </row>
    <row r="390" spans="1:14" ht="13.8" x14ac:dyDescent="0.3">
      <c r="A390" s="42" t="s">
        <v>40</v>
      </c>
      <c r="B390" s="43" t="s">
        <v>52</v>
      </c>
      <c r="C390" s="13" t="s">
        <v>41</v>
      </c>
      <c r="D390" s="13" t="s">
        <v>45</v>
      </c>
      <c r="E390" s="13" t="s">
        <v>103</v>
      </c>
      <c r="F390" s="33">
        <v>39619</v>
      </c>
      <c r="G390" s="14">
        <f t="shared" si="10"/>
        <v>3.1666666666666665</v>
      </c>
      <c r="H390" s="33">
        <v>40457</v>
      </c>
      <c r="I390" s="29">
        <v>3.5</v>
      </c>
      <c r="J390" s="50" t="s">
        <v>165</v>
      </c>
      <c r="K390" s="14" t="s">
        <v>176</v>
      </c>
      <c r="L390" s="14">
        <v>6.25E-2</v>
      </c>
      <c r="M390" s="14">
        <v>0.125</v>
      </c>
      <c r="N390" s="14">
        <v>9.375E-2</v>
      </c>
    </row>
    <row r="391" spans="1:14" ht="13.8" x14ac:dyDescent="0.3">
      <c r="A391" s="42" t="s">
        <v>40</v>
      </c>
      <c r="B391" s="43" t="s">
        <v>52</v>
      </c>
      <c r="C391" s="13" t="s">
        <v>41</v>
      </c>
      <c r="D391" s="13" t="s">
        <v>45</v>
      </c>
      <c r="E391" s="13" t="s">
        <v>103</v>
      </c>
      <c r="F391" s="33">
        <v>39619</v>
      </c>
      <c r="G391" s="14">
        <f t="shared" si="10"/>
        <v>3.1666666666666665</v>
      </c>
      <c r="H391" s="33">
        <v>40457</v>
      </c>
      <c r="I391" s="29">
        <v>3.5</v>
      </c>
      <c r="J391" s="50" t="s">
        <v>165</v>
      </c>
      <c r="K391" s="14" t="s">
        <v>177</v>
      </c>
      <c r="L391" s="14">
        <v>6.25E-2</v>
      </c>
      <c r="M391" s="14">
        <v>6.25E-2</v>
      </c>
      <c r="N391" s="14">
        <v>6.25E-2</v>
      </c>
    </row>
    <row r="392" spans="1:14" ht="13.8" x14ac:dyDescent="0.3">
      <c r="A392" s="42" t="s">
        <v>40</v>
      </c>
      <c r="B392" s="43" t="s">
        <v>52</v>
      </c>
      <c r="C392" s="13" t="s">
        <v>41</v>
      </c>
      <c r="D392" s="13" t="s">
        <v>45</v>
      </c>
      <c r="E392" s="13" t="s">
        <v>103</v>
      </c>
      <c r="F392" s="33">
        <v>39619</v>
      </c>
      <c r="G392" s="14">
        <f t="shared" si="10"/>
        <v>3.1666666666666665</v>
      </c>
      <c r="H392" s="33">
        <v>40457</v>
      </c>
      <c r="I392" s="29">
        <v>3.5</v>
      </c>
      <c r="J392" s="50" t="s">
        <v>166</v>
      </c>
      <c r="K392" s="14" t="s">
        <v>172</v>
      </c>
      <c r="L392" s="14">
        <v>6.25E-2</v>
      </c>
      <c r="M392" s="14">
        <v>6.25E-2</v>
      </c>
      <c r="N392" s="14">
        <v>6.25E-2</v>
      </c>
    </row>
    <row r="393" spans="1:14" ht="13.8" x14ac:dyDescent="0.3">
      <c r="A393" s="42" t="s">
        <v>40</v>
      </c>
      <c r="B393" s="43" t="s">
        <v>52</v>
      </c>
      <c r="C393" s="13" t="s">
        <v>41</v>
      </c>
      <c r="D393" s="13" t="s">
        <v>45</v>
      </c>
      <c r="E393" s="13" t="s">
        <v>103</v>
      </c>
      <c r="F393" s="33">
        <v>39619</v>
      </c>
      <c r="G393" s="14">
        <f t="shared" si="10"/>
        <v>3.1666666666666665</v>
      </c>
      <c r="H393" s="33">
        <v>40457</v>
      </c>
      <c r="I393" s="29">
        <v>3.5</v>
      </c>
      <c r="J393" s="50" t="s">
        <v>166</v>
      </c>
      <c r="K393" s="14" t="s">
        <v>173</v>
      </c>
      <c r="L393" s="14">
        <v>0</v>
      </c>
      <c r="M393" s="14">
        <v>6.25E-2</v>
      </c>
      <c r="N393" s="14">
        <v>3.125E-2</v>
      </c>
    </row>
    <row r="394" spans="1:14" ht="13.8" x14ac:dyDescent="0.3">
      <c r="A394" s="42" t="s">
        <v>40</v>
      </c>
      <c r="B394" s="43" t="s">
        <v>52</v>
      </c>
      <c r="C394" s="13" t="s">
        <v>41</v>
      </c>
      <c r="D394" s="13" t="s">
        <v>45</v>
      </c>
      <c r="E394" s="13" t="s">
        <v>103</v>
      </c>
      <c r="F394" s="33">
        <v>39619</v>
      </c>
      <c r="G394" s="14">
        <f t="shared" si="10"/>
        <v>3.1666666666666665</v>
      </c>
      <c r="H394" s="33">
        <v>40457</v>
      </c>
      <c r="I394" s="29">
        <v>3.5</v>
      </c>
      <c r="J394" s="50" t="s">
        <v>166</v>
      </c>
      <c r="K394" s="14" t="s">
        <v>174</v>
      </c>
      <c r="L394" s="14">
        <v>6.25E-2</v>
      </c>
      <c r="M394" s="14">
        <v>0.125</v>
      </c>
      <c r="N394" s="14">
        <v>9.375E-2</v>
      </c>
    </row>
    <row r="395" spans="1:14" ht="13.8" x14ac:dyDescent="0.3">
      <c r="A395" s="42" t="s">
        <v>40</v>
      </c>
      <c r="B395" s="43" t="s">
        <v>52</v>
      </c>
      <c r="C395" s="13" t="s">
        <v>41</v>
      </c>
      <c r="D395" s="13" t="s">
        <v>45</v>
      </c>
      <c r="E395" s="13" t="s">
        <v>103</v>
      </c>
      <c r="F395" s="33">
        <v>39619</v>
      </c>
      <c r="G395" s="14">
        <f t="shared" si="10"/>
        <v>3.1666666666666665</v>
      </c>
      <c r="H395" s="33">
        <v>40457</v>
      </c>
      <c r="I395" s="29">
        <v>3.5</v>
      </c>
      <c r="J395" s="50" t="s">
        <v>166</v>
      </c>
      <c r="K395" s="14" t="s">
        <v>175</v>
      </c>
      <c r="L395" s="14">
        <v>6.25E-2</v>
      </c>
      <c r="M395" s="14">
        <v>0.125</v>
      </c>
      <c r="N395" s="14">
        <v>9.375E-2</v>
      </c>
    </row>
    <row r="396" spans="1:14" ht="13.8" x14ac:dyDescent="0.3">
      <c r="A396" s="42" t="s">
        <v>40</v>
      </c>
      <c r="B396" s="43" t="s">
        <v>52</v>
      </c>
      <c r="C396" s="13" t="s">
        <v>41</v>
      </c>
      <c r="D396" s="13" t="s">
        <v>45</v>
      </c>
      <c r="E396" s="13" t="s">
        <v>103</v>
      </c>
      <c r="F396" s="33">
        <v>39619</v>
      </c>
      <c r="G396" s="14">
        <f t="shared" si="10"/>
        <v>3.1666666666666665</v>
      </c>
      <c r="H396" s="33">
        <v>40457</v>
      </c>
      <c r="I396" s="29">
        <v>3.5</v>
      </c>
      <c r="J396" s="50" t="s">
        <v>166</v>
      </c>
      <c r="K396" s="14" t="s">
        <v>176</v>
      </c>
      <c r="L396" s="14">
        <v>6.25E-2</v>
      </c>
      <c r="M396" s="14">
        <v>0.125</v>
      </c>
      <c r="N396" s="14">
        <v>9.375E-2</v>
      </c>
    </row>
    <row r="397" spans="1:14" ht="13.8" x14ac:dyDescent="0.3">
      <c r="A397" s="42" t="s">
        <v>40</v>
      </c>
      <c r="B397" s="43" t="s">
        <v>52</v>
      </c>
      <c r="C397" s="13" t="s">
        <v>41</v>
      </c>
      <c r="D397" s="13" t="s">
        <v>45</v>
      </c>
      <c r="E397" s="13" t="s">
        <v>103</v>
      </c>
      <c r="F397" s="33">
        <v>39619</v>
      </c>
      <c r="G397" s="14">
        <f t="shared" si="10"/>
        <v>3.1666666666666665</v>
      </c>
      <c r="H397" s="33">
        <v>40457</v>
      </c>
      <c r="I397" s="29">
        <v>3.5</v>
      </c>
      <c r="J397" s="50" t="s">
        <v>166</v>
      </c>
      <c r="K397" s="14" t="s">
        <v>177</v>
      </c>
      <c r="L397" s="14">
        <v>0</v>
      </c>
      <c r="M397" s="14">
        <v>6.25E-2</v>
      </c>
      <c r="N397" s="14">
        <v>3.125E-2</v>
      </c>
    </row>
    <row r="398" spans="1:14" ht="13.8" x14ac:dyDescent="0.3">
      <c r="A398" s="42" t="s">
        <v>40</v>
      </c>
      <c r="B398" s="43" t="s">
        <v>52</v>
      </c>
      <c r="C398" s="13" t="s">
        <v>41</v>
      </c>
      <c r="D398" s="13" t="s">
        <v>45</v>
      </c>
      <c r="E398" s="13" t="s">
        <v>103</v>
      </c>
      <c r="F398" s="33">
        <v>39619</v>
      </c>
      <c r="G398" s="14">
        <f t="shared" si="10"/>
        <v>3.1666666666666665</v>
      </c>
      <c r="H398" s="33">
        <v>40457</v>
      </c>
      <c r="I398" s="29">
        <v>3.5</v>
      </c>
      <c r="J398" s="50" t="s">
        <v>164</v>
      </c>
      <c r="K398" s="14" t="s">
        <v>172</v>
      </c>
      <c r="L398" s="14">
        <v>0</v>
      </c>
      <c r="M398" s="14">
        <v>0</v>
      </c>
      <c r="N398" s="14">
        <v>0</v>
      </c>
    </row>
    <row r="399" spans="1:14" ht="13.8" x14ac:dyDescent="0.3">
      <c r="A399" s="42" t="s">
        <v>40</v>
      </c>
      <c r="B399" s="43" t="s">
        <v>52</v>
      </c>
      <c r="C399" s="13" t="s">
        <v>41</v>
      </c>
      <c r="D399" s="13" t="s">
        <v>45</v>
      </c>
      <c r="E399" s="13" t="s">
        <v>103</v>
      </c>
      <c r="F399" s="33">
        <v>39619</v>
      </c>
      <c r="G399" s="14">
        <f t="shared" si="10"/>
        <v>3.1666666666666665</v>
      </c>
      <c r="H399" s="33">
        <v>40457</v>
      </c>
      <c r="I399" s="29">
        <v>3.5</v>
      </c>
      <c r="J399" s="50" t="s">
        <v>164</v>
      </c>
      <c r="K399" s="14" t="s">
        <v>173</v>
      </c>
      <c r="L399" s="14">
        <v>0</v>
      </c>
      <c r="M399" s="14">
        <v>6.25E-2</v>
      </c>
      <c r="N399" s="14">
        <v>3.125E-2</v>
      </c>
    </row>
    <row r="400" spans="1:14" ht="13.8" x14ac:dyDescent="0.3">
      <c r="A400" s="42" t="s">
        <v>40</v>
      </c>
      <c r="B400" s="43" t="s">
        <v>52</v>
      </c>
      <c r="C400" s="13" t="s">
        <v>41</v>
      </c>
      <c r="D400" s="13" t="s">
        <v>54</v>
      </c>
      <c r="E400" s="13" t="s">
        <v>103</v>
      </c>
      <c r="F400" s="33">
        <v>39619</v>
      </c>
      <c r="G400" s="14">
        <f t="shared" ref="G400:G421" si="11">3+2/12</f>
        <v>3.1666666666666665</v>
      </c>
      <c r="H400" s="33">
        <v>40457</v>
      </c>
      <c r="I400" s="29">
        <v>3.5</v>
      </c>
      <c r="J400" s="50" t="s">
        <v>164</v>
      </c>
      <c r="K400" s="14" t="s">
        <v>174</v>
      </c>
      <c r="L400" s="14">
        <v>6.25E-2</v>
      </c>
      <c r="M400" s="14">
        <v>6.25E-2</v>
      </c>
      <c r="N400" s="14">
        <v>6.25E-2</v>
      </c>
    </row>
    <row r="401" spans="1:14" ht="13.8" x14ac:dyDescent="0.3">
      <c r="A401" s="42" t="s">
        <v>40</v>
      </c>
      <c r="B401" s="43" t="s">
        <v>52</v>
      </c>
      <c r="C401" s="13" t="s">
        <v>41</v>
      </c>
      <c r="D401" s="13" t="s">
        <v>54</v>
      </c>
      <c r="E401" s="13" t="s">
        <v>103</v>
      </c>
      <c r="F401" s="33">
        <v>39619</v>
      </c>
      <c r="G401" s="14">
        <f t="shared" ref="G401:G420" si="12">3+2/12</f>
        <v>3.1666666666666665</v>
      </c>
      <c r="H401" s="33">
        <v>40457</v>
      </c>
      <c r="I401" s="29">
        <v>3.5</v>
      </c>
      <c r="J401" s="50" t="s">
        <v>164</v>
      </c>
      <c r="K401" s="14" t="s">
        <v>175</v>
      </c>
      <c r="L401" s="14">
        <v>6.25E-2</v>
      </c>
      <c r="M401" s="14">
        <v>6.25E-2</v>
      </c>
      <c r="N401" s="14">
        <v>6.25E-2</v>
      </c>
    </row>
    <row r="402" spans="1:14" ht="13.8" x14ac:dyDescent="0.3">
      <c r="A402" s="42" t="s">
        <v>40</v>
      </c>
      <c r="B402" s="43" t="s">
        <v>52</v>
      </c>
      <c r="C402" s="13" t="s">
        <v>41</v>
      </c>
      <c r="D402" s="13" t="s">
        <v>54</v>
      </c>
      <c r="E402" s="13" t="s">
        <v>103</v>
      </c>
      <c r="F402" s="33">
        <v>39619</v>
      </c>
      <c r="G402" s="14">
        <f t="shared" si="12"/>
        <v>3.1666666666666665</v>
      </c>
      <c r="H402" s="33">
        <v>40457</v>
      </c>
      <c r="I402" s="29">
        <v>3.5</v>
      </c>
      <c r="J402" s="50" t="s">
        <v>164</v>
      </c>
      <c r="K402" s="14" t="s">
        <v>176</v>
      </c>
      <c r="L402" s="14">
        <v>6.25E-2</v>
      </c>
      <c r="M402" s="14">
        <v>0</v>
      </c>
      <c r="N402" s="14">
        <v>3.125E-2</v>
      </c>
    </row>
    <row r="403" spans="1:14" ht="13.8" x14ac:dyDescent="0.3">
      <c r="A403" s="42" t="s">
        <v>40</v>
      </c>
      <c r="B403" s="43" t="s">
        <v>52</v>
      </c>
      <c r="C403" s="13" t="s">
        <v>41</v>
      </c>
      <c r="D403" s="13" t="s">
        <v>54</v>
      </c>
      <c r="E403" s="13" t="s">
        <v>103</v>
      </c>
      <c r="F403" s="33">
        <v>39619</v>
      </c>
      <c r="G403" s="14">
        <f t="shared" si="12"/>
        <v>3.1666666666666665</v>
      </c>
      <c r="H403" s="33">
        <v>40457</v>
      </c>
      <c r="I403" s="29">
        <v>3.5</v>
      </c>
      <c r="J403" s="50" t="s">
        <v>164</v>
      </c>
      <c r="K403" s="14" t="s">
        <v>177</v>
      </c>
      <c r="L403" s="14">
        <v>6.25E-2</v>
      </c>
      <c r="M403" s="14">
        <v>6.25E-2</v>
      </c>
      <c r="N403" s="14">
        <v>6.25E-2</v>
      </c>
    </row>
    <row r="404" spans="1:14" ht="13.8" x14ac:dyDescent="0.3">
      <c r="A404" s="42" t="s">
        <v>40</v>
      </c>
      <c r="B404" s="43" t="s">
        <v>52</v>
      </c>
      <c r="C404" s="13" t="s">
        <v>41</v>
      </c>
      <c r="D404" s="13" t="s">
        <v>54</v>
      </c>
      <c r="E404" s="13" t="s">
        <v>103</v>
      </c>
      <c r="F404" s="33">
        <v>39619</v>
      </c>
      <c r="G404" s="14">
        <f t="shared" si="12"/>
        <v>3.1666666666666665</v>
      </c>
      <c r="H404" s="33">
        <v>40457</v>
      </c>
      <c r="I404" s="29">
        <v>3.5</v>
      </c>
      <c r="J404" s="50" t="s">
        <v>165</v>
      </c>
      <c r="K404" s="14" t="s">
        <v>172</v>
      </c>
      <c r="L404" s="14">
        <v>6.25E-2</v>
      </c>
      <c r="M404" s="14">
        <v>6.25E-2</v>
      </c>
      <c r="N404" s="14">
        <v>6.25E-2</v>
      </c>
    </row>
    <row r="405" spans="1:14" ht="13.8" x14ac:dyDescent="0.3">
      <c r="A405" s="42" t="s">
        <v>40</v>
      </c>
      <c r="B405" s="43" t="s">
        <v>52</v>
      </c>
      <c r="C405" s="13" t="s">
        <v>41</v>
      </c>
      <c r="D405" s="13" t="s">
        <v>54</v>
      </c>
      <c r="E405" s="13" t="s">
        <v>103</v>
      </c>
      <c r="F405" s="33">
        <v>39619</v>
      </c>
      <c r="G405" s="14">
        <f t="shared" si="12"/>
        <v>3.1666666666666665</v>
      </c>
      <c r="H405" s="33">
        <v>40457</v>
      </c>
      <c r="I405" s="29">
        <v>3.5</v>
      </c>
      <c r="J405" s="50" t="s">
        <v>165</v>
      </c>
      <c r="K405" s="14" t="s">
        <v>173</v>
      </c>
      <c r="L405" s="14">
        <v>0.125</v>
      </c>
      <c r="M405" s="14">
        <v>0.125</v>
      </c>
      <c r="N405" s="14">
        <v>0.125</v>
      </c>
    </row>
    <row r="406" spans="1:14" ht="13.8" x14ac:dyDescent="0.3">
      <c r="A406" s="42" t="s">
        <v>40</v>
      </c>
      <c r="B406" s="43" t="s">
        <v>52</v>
      </c>
      <c r="C406" s="13" t="s">
        <v>41</v>
      </c>
      <c r="D406" s="13" t="s">
        <v>54</v>
      </c>
      <c r="E406" s="13" t="s">
        <v>103</v>
      </c>
      <c r="F406" s="33">
        <v>39619</v>
      </c>
      <c r="G406" s="14">
        <f t="shared" si="12"/>
        <v>3.1666666666666665</v>
      </c>
      <c r="H406" s="33">
        <v>40457</v>
      </c>
      <c r="I406" s="29">
        <v>3.5</v>
      </c>
      <c r="J406" s="50" t="s">
        <v>165</v>
      </c>
      <c r="K406" s="14" t="s">
        <v>174</v>
      </c>
      <c r="L406" s="14">
        <v>6.25E-2</v>
      </c>
      <c r="M406" s="14">
        <v>0.125</v>
      </c>
      <c r="N406" s="14">
        <v>9.375E-2</v>
      </c>
    </row>
    <row r="407" spans="1:14" ht="13.8" x14ac:dyDescent="0.3">
      <c r="A407" s="42" t="s">
        <v>40</v>
      </c>
      <c r="B407" s="43" t="s">
        <v>52</v>
      </c>
      <c r="C407" s="13" t="s">
        <v>41</v>
      </c>
      <c r="D407" s="13" t="s">
        <v>54</v>
      </c>
      <c r="E407" s="13" t="s">
        <v>103</v>
      </c>
      <c r="F407" s="33">
        <v>39619</v>
      </c>
      <c r="G407" s="14">
        <f t="shared" si="12"/>
        <v>3.1666666666666665</v>
      </c>
      <c r="H407" s="33">
        <v>40457</v>
      </c>
      <c r="I407" s="29">
        <v>3.5</v>
      </c>
      <c r="J407" s="50" t="s">
        <v>165</v>
      </c>
      <c r="K407" s="14" t="s">
        <v>175</v>
      </c>
      <c r="L407" s="14">
        <v>6.25E-2</v>
      </c>
      <c r="M407" s="14">
        <v>0.125</v>
      </c>
      <c r="N407" s="14">
        <v>9.375E-2</v>
      </c>
    </row>
    <row r="408" spans="1:14" ht="13.8" x14ac:dyDescent="0.3">
      <c r="A408" s="42" t="s">
        <v>40</v>
      </c>
      <c r="B408" s="43" t="s">
        <v>52</v>
      </c>
      <c r="C408" s="13" t="s">
        <v>41</v>
      </c>
      <c r="D408" s="13" t="s">
        <v>54</v>
      </c>
      <c r="E408" s="13" t="s">
        <v>103</v>
      </c>
      <c r="F408" s="33">
        <v>39619</v>
      </c>
      <c r="G408" s="14">
        <f t="shared" si="12"/>
        <v>3.1666666666666665</v>
      </c>
      <c r="H408" s="33">
        <v>40457</v>
      </c>
      <c r="I408" s="29">
        <v>3.5</v>
      </c>
      <c r="J408" s="50" t="s">
        <v>165</v>
      </c>
      <c r="K408" s="14" t="s">
        <v>176</v>
      </c>
      <c r="L408" s="14">
        <v>0.125</v>
      </c>
      <c r="M408" s="14">
        <v>6.25E-2</v>
      </c>
      <c r="N408" s="14">
        <v>9.375E-2</v>
      </c>
    </row>
    <row r="409" spans="1:14" ht="13.8" x14ac:dyDescent="0.3">
      <c r="A409" s="42" t="s">
        <v>40</v>
      </c>
      <c r="B409" s="43" t="s">
        <v>52</v>
      </c>
      <c r="C409" s="13" t="s">
        <v>41</v>
      </c>
      <c r="D409" s="13" t="s">
        <v>54</v>
      </c>
      <c r="E409" s="13" t="s">
        <v>103</v>
      </c>
      <c r="F409" s="33">
        <v>39619</v>
      </c>
      <c r="G409" s="14">
        <f t="shared" si="12"/>
        <v>3.1666666666666665</v>
      </c>
      <c r="H409" s="33">
        <v>40457</v>
      </c>
      <c r="I409" s="29">
        <v>3.5</v>
      </c>
      <c r="J409" s="50" t="s">
        <v>165</v>
      </c>
      <c r="K409" s="14" t="s">
        <v>177</v>
      </c>
      <c r="L409" s="14">
        <v>6.25E-2</v>
      </c>
      <c r="M409" s="14">
        <v>6.25E-2</v>
      </c>
      <c r="N409" s="14">
        <v>6.25E-2</v>
      </c>
    </row>
    <row r="410" spans="1:14" ht="13.8" x14ac:dyDescent="0.3">
      <c r="A410" s="42" t="s">
        <v>40</v>
      </c>
      <c r="B410" s="43" t="s">
        <v>52</v>
      </c>
      <c r="C410" s="13" t="s">
        <v>41</v>
      </c>
      <c r="D410" s="13" t="s">
        <v>54</v>
      </c>
      <c r="E410" s="13" t="s">
        <v>103</v>
      </c>
      <c r="F410" s="33">
        <v>39619</v>
      </c>
      <c r="G410" s="14">
        <f t="shared" si="12"/>
        <v>3.1666666666666665</v>
      </c>
      <c r="H410" s="33">
        <v>40457</v>
      </c>
      <c r="I410" s="29">
        <v>3.5</v>
      </c>
      <c r="J410" s="50" t="s">
        <v>166</v>
      </c>
      <c r="K410" s="14" t="s">
        <v>172</v>
      </c>
      <c r="L410" s="14">
        <v>6.25E-2</v>
      </c>
      <c r="M410" s="14">
        <v>6.25E-2</v>
      </c>
      <c r="N410" s="14">
        <v>6.25E-2</v>
      </c>
    </row>
    <row r="411" spans="1:14" ht="13.8" x14ac:dyDescent="0.3">
      <c r="A411" s="42" t="s">
        <v>40</v>
      </c>
      <c r="B411" s="43" t="s">
        <v>52</v>
      </c>
      <c r="C411" s="13" t="s">
        <v>41</v>
      </c>
      <c r="D411" s="13" t="s">
        <v>54</v>
      </c>
      <c r="E411" s="13" t="s">
        <v>103</v>
      </c>
      <c r="F411" s="33">
        <v>39619</v>
      </c>
      <c r="G411" s="14">
        <f t="shared" si="12"/>
        <v>3.1666666666666665</v>
      </c>
      <c r="H411" s="33">
        <v>40457</v>
      </c>
      <c r="I411" s="29">
        <v>3.5</v>
      </c>
      <c r="J411" s="50" t="s">
        <v>166</v>
      </c>
      <c r="K411" s="14" t="s">
        <v>173</v>
      </c>
      <c r="L411" s="14">
        <v>6.25E-2</v>
      </c>
      <c r="M411" s="14">
        <v>0.125</v>
      </c>
      <c r="N411" s="14">
        <v>9.375E-2</v>
      </c>
    </row>
    <row r="412" spans="1:14" ht="13.8" x14ac:dyDescent="0.3">
      <c r="A412" s="42" t="s">
        <v>40</v>
      </c>
      <c r="B412" s="43" t="s">
        <v>52</v>
      </c>
      <c r="C412" s="13" t="s">
        <v>41</v>
      </c>
      <c r="D412" s="13" t="s">
        <v>54</v>
      </c>
      <c r="E412" s="13" t="s">
        <v>103</v>
      </c>
      <c r="F412" s="33">
        <v>39619</v>
      </c>
      <c r="G412" s="14">
        <f t="shared" si="12"/>
        <v>3.1666666666666665</v>
      </c>
      <c r="H412" s="33">
        <v>40457</v>
      </c>
      <c r="I412" s="29">
        <v>3.5</v>
      </c>
      <c r="J412" s="50" t="s">
        <v>166</v>
      </c>
      <c r="K412" s="14" t="s">
        <v>174</v>
      </c>
      <c r="L412" s="14">
        <v>6.25E-2</v>
      </c>
      <c r="M412" s="14">
        <v>0.125</v>
      </c>
      <c r="N412" s="14">
        <v>9.375E-2</v>
      </c>
    </row>
    <row r="413" spans="1:14" ht="13.8" x14ac:dyDescent="0.3">
      <c r="A413" s="42" t="s">
        <v>40</v>
      </c>
      <c r="B413" s="43" t="s">
        <v>52</v>
      </c>
      <c r="C413" s="13" t="s">
        <v>41</v>
      </c>
      <c r="D413" s="13" t="s">
        <v>54</v>
      </c>
      <c r="E413" s="13" t="s">
        <v>103</v>
      </c>
      <c r="F413" s="33">
        <v>39619</v>
      </c>
      <c r="G413" s="14">
        <f t="shared" si="12"/>
        <v>3.1666666666666665</v>
      </c>
      <c r="H413" s="33">
        <v>40457</v>
      </c>
      <c r="I413" s="29">
        <v>3.5</v>
      </c>
      <c r="J413" s="50" t="s">
        <v>166</v>
      </c>
      <c r="K413" s="14" t="s">
        <v>175</v>
      </c>
      <c r="L413" s="14">
        <v>6.25E-2</v>
      </c>
      <c r="M413" s="14">
        <v>0.125</v>
      </c>
      <c r="N413" s="14">
        <v>9.375E-2</v>
      </c>
    </row>
    <row r="414" spans="1:14" ht="13.8" x14ac:dyDescent="0.3">
      <c r="A414" s="42" t="s">
        <v>40</v>
      </c>
      <c r="B414" s="43" t="s">
        <v>52</v>
      </c>
      <c r="C414" s="13" t="s">
        <v>41</v>
      </c>
      <c r="D414" s="13" t="s">
        <v>54</v>
      </c>
      <c r="E414" s="13" t="s">
        <v>103</v>
      </c>
      <c r="F414" s="33">
        <v>39619</v>
      </c>
      <c r="G414" s="14">
        <f t="shared" si="12"/>
        <v>3.1666666666666665</v>
      </c>
      <c r="H414" s="33">
        <v>40457</v>
      </c>
      <c r="I414" s="29">
        <v>3.5</v>
      </c>
      <c r="J414" s="50" t="s">
        <v>166</v>
      </c>
      <c r="K414" s="14" t="s">
        <v>176</v>
      </c>
      <c r="L414" s="14">
        <v>0</v>
      </c>
      <c r="M414" s="14">
        <v>0.125</v>
      </c>
      <c r="N414" s="14">
        <v>6.25E-2</v>
      </c>
    </row>
    <row r="415" spans="1:14" ht="13.8" x14ac:dyDescent="0.3">
      <c r="A415" s="42" t="s">
        <v>40</v>
      </c>
      <c r="B415" s="43" t="s">
        <v>52</v>
      </c>
      <c r="C415" s="13" t="s">
        <v>41</v>
      </c>
      <c r="D415" s="13" t="s">
        <v>54</v>
      </c>
      <c r="E415" s="13" t="s">
        <v>103</v>
      </c>
      <c r="F415" s="33">
        <v>39619</v>
      </c>
      <c r="G415" s="14">
        <f t="shared" si="12"/>
        <v>3.1666666666666665</v>
      </c>
      <c r="H415" s="33">
        <v>40457</v>
      </c>
      <c r="I415" s="29">
        <v>3.5</v>
      </c>
      <c r="J415" s="50" t="s">
        <v>166</v>
      </c>
      <c r="K415" s="14" t="s">
        <v>177</v>
      </c>
      <c r="L415" s="14">
        <v>0</v>
      </c>
      <c r="M415" s="14">
        <v>0.125</v>
      </c>
      <c r="N415" s="14">
        <v>6.25E-2</v>
      </c>
    </row>
    <row r="416" spans="1:14" ht="13.8" x14ac:dyDescent="0.3">
      <c r="A416" s="42" t="s">
        <v>40</v>
      </c>
      <c r="B416" s="43" t="s">
        <v>52</v>
      </c>
      <c r="C416" s="13" t="s">
        <v>41</v>
      </c>
      <c r="D416" s="13" t="s">
        <v>60</v>
      </c>
      <c r="E416" s="13" t="s">
        <v>103</v>
      </c>
      <c r="F416" s="33">
        <v>39619</v>
      </c>
      <c r="G416" s="14">
        <f t="shared" si="12"/>
        <v>3.1666666666666665</v>
      </c>
      <c r="H416" s="33">
        <v>40457</v>
      </c>
      <c r="I416" s="29">
        <v>3.5</v>
      </c>
      <c r="J416" s="50" t="s">
        <v>164</v>
      </c>
      <c r="K416" s="14" t="s">
        <v>172</v>
      </c>
      <c r="L416" s="14">
        <v>0</v>
      </c>
      <c r="M416" s="14">
        <v>6.25E-2</v>
      </c>
      <c r="N416" s="14">
        <v>3.125E-2</v>
      </c>
    </row>
    <row r="417" spans="1:14" ht="13.8" x14ac:dyDescent="0.3">
      <c r="A417" s="42" t="s">
        <v>40</v>
      </c>
      <c r="B417" s="43" t="s">
        <v>52</v>
      </c>
      <c r="C417" s="13" t="s">
        <v>41</v>
      </c>
      <c r="D417" s="13" t="s">
        <v>60</v>
      </c>
      <c r="E417" s="13" t="s">
        <v>103</v>
      </c>
      <c r="F417" s="33">
        <v>39619</v>
      </c>
      <c r="G417" s="14">
        <f t="shared" si="12"/>
        <v>3.1666666666666665</v>
      </c>
      <c r="H417" s="33">
        <v>40457</v>
      </c>
      <c r="I417" s="29">
        <v>3.5</v>
      </c>
      <c r="J417" s="50" t="s">
        <v>164</v>
      </c>
      <c r="K417" s="14" t="s">
        <v>173</v>
      </c>
      <c r="L417" s="14">
        <v>6.25E-2</v>
      </c>
      <c r="M417" s="14">
        <v>6.25E-2</v>
      </c>
      <c r="N417" s="14">
        <v>6.25E-2</v>
      </c>
    </row>
    <row r="418" spans="1:14" ht="13.8" x14ac:dyDescent="0.3">
      <c r="A418" s="42" t="s">
        <v>40</v>
      </c>
      <c r="B418" s="43" t="s">
        <v>52</v>
      </c>
      <c r="C418" s="13" t="s">
        <v>41</v>
      </c>
      <c r="D418" s="13" t="s">
        <v>60</v>
      </c>
      <c r="E418" s="13" t="s">
        <v>103</v>
      </c>
      <c r="F418" s="33">
        <v>39619</v>
      </c>
      <c r="G418" s="14">
        <f t="shared" si="12"/>
        <v>3.1666666666666665</v>
      </c>
      <c r="H418" s="33">
        <v>40457</v>
      </c>
      <c r="I418" s="29">
        <v>3.5</v>
      </c>
      <c r="J418" s="50" t="s">
        <v>164</v>
      </c>
      <c r="K418" s="14" t="s">
        <v>174</v>
      </c>
      <c r="L418" s="14">
        <v>0</v>
      </c>
      <c r="M418" s="14">
        <v>0</v>
      </c>
      <c r="N418" s="14">
        <v>0</v>
      </c>
    </row>
    <row r="419" spans="1:14" ht="13.8" x14ac:dyDescent="0.3">
      <c r="A419" s="42" t="s">
        <v>40</v>
      </c>
      <c r="B419" s="43" t="s">
        <v>52</v>
      </c>
      <c r="C419" s="13" t="s">
        <v>41</v>
      </c>
      <c r="D419" s="13" t="s">
        <v>60</v>
      </c>
      <c r="E419" s="13" t="s">
        <v>103</v>
      </c>
      <c r="F419" s="33">
        <v>39619</v>
      </c>
      <c r="G419" s="14">
        <f t="shared" si="12"/>
        <v>3.1666666666666665</v>
      </c>
      <c r="H419" s="33">
        <v>40457</v>
      </c>
      <c r="I419" s="29">
        <v>3.5</v>
      </c>
      <c r="J419" s="50" t="s">
        <v>164</v>
      </c>
      <c r="K419" s="14" t="s">
        <v>175</v>
      </c>
      <c r="L419" s="14">
        <v>0</v>
      </c>
      <c r="M419" s="14">
        <v>0</v>
      </c>
      <c r="N419" s="14">
        <v>0</v>
      </c>
    </row>
    <row r="420" spans="1:14" ht="13.8" x14ac:dyDescent="0.3">
      <c r="A420" s="42" t="s">
        <v>40</v>
      </c>
      <c r="B420" s="43" t="s">
        <v>52</v>
      </c>
      <c r="C420" s="13" t="s">
        <v>41</v>
      </c>
      <c r="D420" s="13" t="s">
        <v>60</v>
      </c>
      <c r="E420" s="13" t="s">
        <v>103</v>
      </c>
      <c r="F420" s="33">
        <v>39619</v>
      </c>
      <c r="G420" s="14">
        <f t="shared" si="12"/>
        <v>3.1666666666666665</v>
      </c>
      <c r="H420" s="33">
        <v>40457</v>
      </c>
      <c r="I420" s="29">
        <v>3.5</v>
      </c>
      <c r="J420" s="50" t="s">
        <v>164</v>
      </c>
      <c r="K420" s="14" t="s">
        <v>176</v>
      </c>
      <c r="L420" s="14">
        <v>0</v>
      </c>
      <c r="M420" s="14">
        <v>6.25E-2</v>
      </c>
      <c r="N420" s="14">
        <v>3.125E-2</v>
      </c>
    </row>
    <row r="421" spans="1:14" ht="13.8" x14ac:dyDescent="0.3">
      <c r="A421" s="42" t="s">
        <v>40</v>
      </c>
      <c r="B421" s="43" t="s">
        <v>52</v>
      </c>
      <c r="C421" s="13" t="s">
        <v>41</v>
      </c>
      <c r="D421" s="13" t="s">
        <v>60</v>
      </c>
      <c r="E421" s="13" t="s">
        <v>103</v>
      </c>
      <c r="F421" s="33">
        <v>39619</v>
      </c>
      <c r="G421" s="14">
        <f t="shared" si="11"/>
        <v>3.1666666666666665</v>
      </c>
      <c r="H421" s="33">
        <v>40457</v>
      </c>
      <c r="I421" s="29">
        <v>3.5</v>
      </c>
      <c r="J421" s="50" t="s">
        <v>164</v>
      </c>
      <c r="K421" s="14" t="s">
        <v>177</v>
      </c>
      <c r="L421" s="14">
        <v>0</v>
      </c>
      <c r="M421" s="14">
        <v>6.25E-2</v>
      </c>
      <c r="N421" s="14">
        <v>3.125E-2</v>
      </c>
    </row>
    <row r="422" spans="1:14" ht="13.8" x14ac:dyDescent="0.3">
      <c r="A422" s="42" t="s">
        <v>40</v>
      </c>
      <c r="B422" s="43" t="s">
        <v>52</v>
      </c>
      <c r="C422" s="13" t="s">
        <v>41</v>
      </c>
      <c r="D422" s="13" t="s">
        <v>60</v>
      </c>
      <c r="E422" s="13" t="s">
        <v>103</v>
      </c>
      <c r="F422" s="33">
        <v>39619</v>
      </c>
      <c r="G422" s="14">
        <f t="shared" ref="G422:G433" si="13">3+2/12</f>
        <v>3.1666666666666665</v>
      </c>
      <c r="H422" s="33">
        <v>40457</v>
      </c>
      <c r="I422" s="29">
        <v>3.5</v>
      </c>
      <c r="J422" s="50" t="s">
        <v>165</v>
      </c>
      <c r="K422" s="14" t="s">
        <v>172</v>
      </c>
      <c r="L422" s="14">
        <v>0</v>
      </c>
      <c r="M422" s="14">
        <v>6.25E-2</v>
      </c>
      <c r="N422" s="14">
        <v>3.125E-2</v>
      </c>
    </row>
    <row r="423" spans="1:14" ht="13.8" x14ac:dyDescent="0.3">
      <c r="A423" s="42" t="s">
        <v>40</v>
      </c>
      <c r="B423" s="43" t="s">
        <v>52</v>
      </c>
      <c r="C423" s="13" t="s">
        <v>41</v>
      </c>
      <c r="D423" s="13" t="s">
        <v>60</v>
      </c>
      <c r="E423" s="13" t="s">
        <v>103</v>
      </c>
      <c r="F423" s="33">
        <v>39619</v>
      </c>
      <c r="G423" s="14">
        <f t="shared" si="13"/>
        <v>3.1666666666666665</v>
      </c>
      <c r="H423" s="33">
        <v>40457</v>
      </c>
      <c r="I423" s="29">
        <v>3.5</v>
      </c>
      <c r="J423" s="50" t="s">
        <v>165</v>
      </c>
      <c r="K423" s="14" t="s">
        <v>173</v>
      </c>
      <c r="L423" s="14">
        <v>0</v>
      </c>
      <c r="M423" s="14">
        <v>0</v>
      </c>
      <c r="N423" s="14">
        <v>0</v>
      </c>
    </row>
    <row r="424" spans="1:14" ht="13.8" x14ac:dyDescent="0.3">
      <c r="A424" s="42" t="s">
        <v>40</v>
      </c>
      <c r="B424" s="43" t="s">
        <v>52</v>
      </c>
      <c r="C424" s="13" t="s">
        <v>41</v>
      </c>
      <c r="D424" s="13" t="s">
        <v>60</v>
      </c>
      <c r="E424" s="13" t="s">
        <v>103</v>
      </c>
      <c r="F424" s="33">
        <v>39619</v>
      </c>
      <c r="G424" s="14">
        <f t="shared" si="13"/>
        <v>3.1666666666666665</v>
      </c>
      <c r="H424" s="33">
        <v>40457</v>
      </c>
      <c r="I424" s="29">
        <v>3.5</v>
      </c>
      <c r="J424" s="50" t="s">
        <v>165</v>
      </c>
      <c r="K424" s="14" t="s">
        <v>174</v>
      </c>
      <c r="L424" s="14">
        <v>0</v>
      </c>
      <c r="M424" s="14">
        <v>6.25E-2</v>
      </c>
      <c r="N424" s="14">
        <v>3.125E-2</v>
      </c>
    </row>
    <row r="425" spans="1:14" ht="13.8" x14ac:dyDescent="0.3">
      <c r="A425" s="42" t="s">
        <v>40</v>
      </c>
      <c r="B425" s="43" t="s">
        <v>52</v>
      </c>
      <c r="C425" s="13" t="s">
        <v>41</v>
      </c>
      <c r="D425" s="13" t="s">
        <v>60</v>
      </c>
      <c r="E425" s="13" t="s">
        <v>103</v>
      </c>
      <c r="F425" s="33">
        <v>39619</v>
      </c>
      <c r="G425" s="14">
        <f t="shared" si="13"/>
        <v>3.1666666666666665</v>
      </c>
      <c r="H425" s="33">
        <v>40457</v>
      </c>
      <c r="I425" s="29">
        <v>3.5</v>
      </c>
      <c r="J425" s="50" t="s">
        <v>165</v>
      </c>
      <c r="K425" s="14" t="s">
        <v>175</v>
      </c>
      <c r="L425" s="14">
        <v>0</v>
      </c>
      <c r="M425" s="14">
        <v>6.25E-2</v>
      </c>
      <c r="N425" s="14">
        <v>3.125E-2</v>
      </c>
    </row>
    <row r="426" spans="1:14" ht="13.8" x14ac:dyDescent="0.3">
      <c r="A426" s="42" t="s">
        <v>40</v>
      </c>
      <c r="B426" s="43" t="s">
        <v>52</v>
      </c>
      <c r="C426" s="13" t="s">
        <v>41</v>
      </c>
      <c r="D426" s="13" t="s">
        <v>60</v>
      </c>
      <c r="E426" s="13" t="s">
        <v>103</v>
      </c>
      <c r="F426" s="33">
        <v>39619</v>
      </c>
      <c r="G426" s="14">
        <f t="shared" si="13"/>
        <v>3.1666666666666665</v>
      </c>
      <c r="H426" s="33">
        <v>40457</v>
      </c>
      <c r="I426" s="29">
        <v>3.5</v>
      </c>
      <c r="J426" s="50" t="s">
        <v>165</v>
      </c>
      <c r="K426" s="14" t="s">
        <v>176</v>
      </c>
      <c r="L426" s="14">
        <v>0</v>
      </c>
      <c r="M426" s="14">
        <v>0</v>
      </c>
      <c r="N426" s="14">
        <v>0</v>
      </c>
    </row>
    <row r="427" spans="1:14" ht="13.8" x14ac:dyDescent="0.3">
      <c r="A427" s="42" t="s">
        <v>40</v>
      </c>
      <c r="B427" s="43" t="s">
        <v>52</v>
      </c>
      <c r="C427" s="13" t="s">
        <v>41</v>
      </c>
      <c r="D427" s="13" t="s">
        <v>60</v>
      </c>
      <c r="E427" s="13" t="s">
        <v>103</v>
      </c>
      <c r="F427" s="33">
        <v>39619</v>
      </c>
      <c r="G427" s="14">
        <f t="shared" si="13"/>
        <v>3.1666666666666665</v>
      </c>
      <c r="H427" s="33">
        <v>40457</v>
      </c>
      <c r="I427" s="29">
        <v>3.5</v>
      </c>
      <c r="J427" s="50" t="s">
        <v>165</v>
      </c>
      <c r="K427" s="14" t="s">
        <v>177</v>
      </c>
      <c r="L427" s="14">
        <v>6.25E-2</v>
      </c>
      <c r="M427" s="14">
        <v>6.25E-2</v>
      </c>
      <c r="N427" s="14">
        <v>6.25E-2</v>
      </c>
    </row>
    <row r="428" spans="1:14" ht="13.8" x14ac:dyDescent="0.3">
      <c r="A428" s="42" t="s">
        <v>40</v>
      </c>
      <c r="B428" s="43" t="s">
        <v>52</v>
      </c>
      <c r="C428" s="13" t="s">
        <v>41</v>
      </c>
      <c r="D428" s="13" t="s">
        <v>60</v>
      </c>
      <c r="E428" s="13" t="s">
        <v>103</v>
      </c>
      <c r="F428" s="33">
        <v>39619</v>
      </c>
      <c r="G428" s="14">
        <f t="shared" si="13"/>
        <v>3.1666666666666665</v>
      </c>
      <c r="H428" s="33">
        <v>40457</v>
      </c>
      <c r="I428" s="29">
        <v>3.5</v>
      </c>
      <c r="J428" s="50" t="s">
        <v>166</v>
      </c>
      <c r="K428" s="14" t="s">
        <v>172</v>
      </c>
      <c r="L428" s="14">
        <v>6.25E-2</v>
      </c>
      <c r="M428" s="14">
        <v>6.25E-2</v>
      </c>
      <c r="N428" s="14">
        <v>6.25E-2</v>
      </c>
    </row>
    <row r="429" spans="1:14" ht="13.8" x14ac:dyDescent="0.3">
      <c r="A429" s="42" t="s">
        <v>40</v>
      </c>
      <c r="B429" s="43" t="s">
        <v>52</v>
      </c>
      <c r="C429" s="13" t="s">
        <v>41</v>
      </c>
      <c r="D429" s="13" t="s">
        <v>60</v>
      </c>
      <c r="E429" s="13" t="s">
        <v>103</v>
      </c>
      <c r="F429" s="33">
        <v>39619</v>
      </c>
      <c r="G429" s="14">
        <f t="shared" si="13"/>
        <v>3.1666666666666665</v>
      </c>
      <c r="H429" s="33">
        <v>40457</v>
      </c>
      <c r="I429" s="29">
        <v>3.5</v>
      </c>
      <c r="J429" s="50" t="s">
        <v>166</v>
      </c>
      <c r="K429" s="14" t="s">
        <v>173</v>
      </c>
      <c r="L429" s="14">
        <v>6.25E-2</v>
      </c>
      <c r="M429" s="14">
        <v>0.125</v>
      </c>
      <c r="N429" s="14">
        <v>9.375E-2</v>
      </c>
    </row>
    <row r="430" spans="1:14" ht="13.8" x14ac:dyDescent="0.3">
      <c r="A430" s="42" t="s">
        <v>40</v>
      </c>
      <c r="B430" s="43" t="s">
        <v>52</v>
      </c>
      <c r="C430" s="13" t="s">
        <v>41</v>
      </c>
      <c r="D430" s="13" t="s">
        <v>60</v>
      </c>
      <c r="E430" s="13" t="s">
        <v>103</v>
      </c>
      <c r="F430" s="33">
        <v>39619</v>
      </c>
      <c r="G430" s="14">
        <f t="shared" si="13"/>
        <v>3.1666666666666665</v>
      </c>
      <c r="H430" s="33">
        <v>40457</v>
      </c>
      <c r="I430" s="29">
        <v>3.5</v>
      </c>
      <c r="J430" s="50" t="s">
        <v>166</v>
      </c>
      <c r="K430" s="14" t="s">
        <v>174</v>
      </c>
      <c r="L430" s="14">
        <v>0</v>
      </c>
      <c r="M430" s="14">
        <v>6.25E-2</v>
      </c>
      <c r="N430" s="14">
        <v>3.125E-2</v>
      </c>
    </row>
    <row r="431" spans="1:14" ht="13.8" x14ac:dyDescent="0.3">
      <c r="A431" s="42" t="s">
        <v>40</v>
      </c>
      <c r="B431" s="43" t="s">
        <v>52</v>
      </c>
      <c r="C431" s="13" t="s">
        <v>41</v>
      </c>
      <c r="D431" s="13" t="s">
        <v>60</v>
      </c>
      <c r="E431" s="13" t="s">
        <v>103</v>
      </c>
      <c r="F431" s="33">
        <v>39619</v>
      </c>
      <c r="G431" s="14">
        <f t="shared" si="13"/>
        <v>3.1666666666666665</v>
      </c>
      <c r="H431" s="33">
        <v>40457</v>
      </c>
      <c r="I431" s="29">
        <v>3.5</v>
      </c>
      <c r="J431" s="50" t="s">
        <v>166</v>
      </c>
      <c r="K431" s="14" t="s">
        <v>175</v>
      </c>
      <c r="L431" s="14">
        <v>0</v>
      </c>
      <c r="M431" s="14">
        <v>6.25E-2</v>
      </c>
      <c r="N431" s="14">
        <v>3.125E-2</v>
      </c>
    </row>
    <row r="432" spans="1:14" ht="13.8" x14ac:dyDescent="0.3">
      <c r="A432" s="42" t="s">
        <v>40</v>
      </c>
      <c r="B432" s="43" t="s">
        <v>52</v>
      </c>
      <c r="C432" s="13" t="s">
        <v>41</v>
      </c>
      <c r="D432" s="13" t="s">
        <v>60</v>
      </c>
      <c r="E432" s="13" t="s">
        <v>103</v>
      </c>
      <c r="F432" s="33">
        <v>39619</v>
      </c>
      <c r="G432" s="14">
        <f t="shared" si="13"/>
        <v>3.1666666666666665</v>
      </c>
      <c r="H432" s="33">
        <v>40457</v>
      </c>
      <c r="I432" s="29">
        <v>3.5</v>
      </c>
      <c r="J432" s="50" t="s">
        <v>166</v>
      </c>
      <c r="K432" s="14" t="s">
        <v>176</v>
      </c>
      <c r="L432" s="14">
        <v>0</v>
      </c>
      <c r="M432" s="14">
        <v>0.125</v>
      </c>
      <c r="N432" s="14">
        <v>6.25E-2</v>
      </c>
    </row>
    <row r="433" spans="1:14" ht="13.8" x14ac:dyDescent="0.3">
      <c r="A433" s="42" t="s">
        <v>40</v>
      </c>
      <c r="B433" s="43" t="s">
        <v>52</v>
      </c>
      <c r="C433" s="13" t="s">
        <v>41</v>
      </c>
      <c r="D433" s="13" t="s">
        <v>60</v>
      </c>
      <c r="E433" s="13" t="s">
        <v>103</v>
      </c>
      <c r="F433" s="33">
        <v>39619</v>
      </c>
      <c r="G433" s="14">
        <f t="shared" si="13"/>
        <v>3.1666666666666665</v>
      </c>
      <c r="H433" s="33">
        <v>40457</v>
      </c>
      <c r="I433" s="29">
        <v>3.5</v>
      </c>
      <c r="J433" s="50" t="s">
        <v>166</v>
      </c>
      <c r="K433" s="14" t="s">
        <v>177</v>
      </c>
      <c r="L433" s="14">
        <v>0</v>
      </c>
      <c r="M433" s="14">
        <v>6.25E-2</v>
      </c>
      <c r="N433" s="14">
        <v>3.125E-2</v>
      </c>
    </row>
    <row r="434" spans="1:14" ht="13.8" x14ac:dyDescent="0.3">
      <c r="A434" s="44" t="s">
        <v>63</v>
      </c>
      <c r="B434" s="45" t="s">
        <v>68</v>
      </c>
      <c r="C434" s="13" t="s">
        <v>41</v>
      </c>
      <c r="D434" s="13" t="s">
        <v>45</v>
      </c>
      <c r="E434" s="13">
        <v>2011</v>
      </c>
      <c r="F434" s="33">
        <v>39330</v>
      </c>
      <c r="G434" s="14">
        <v>0</v>
      </c>
      <c r="H434" s="33">
        <v>40513</v>
      </c>
      <c r="I434" s="29">
        <v>3.25</v>
      </c>
      <c r="J434" s="50" t="s">
        <v>164</v>
      </c>
      <c r="K434" s="14" t="s">
        <v>172</v>
      </c>
      <c r="L434" s="14">
        <v>6.25E-2</v>
      </c>
      <c r="M434" s="14">
        <v>0.125</v>
      </c>
      <c r="N434" s="14">
        <v>9.375E-2</v>
      </c>
    </row>
    <row r="435" spans="1:14" ht="13.8" x14ac:dyDescent="0.3">
      <c r="A435" s="44" t="s">
        <v>63</v>
      </c>
      <c r="B435" s="45" t="s">
        <v>68</v>
      </c>
      <c r="C435" s="13" t="s">
        <v>41</v>
      </c>
      <c r="D435" s="13" t="s">
        <v>45</v>
      </c>
      <c r="E435" s="13">
        <v>2011</v>
      </c>
      <c r="F435" s="33">
        <v>39330</v>
      </c>
      <c r="G435" s="14">
        <v>0</v>
      </c>
      <c r="H435" s="33">
        <v>40513</v>
      </c>
      <c r="I435" s="29">
        <v>3.25</v>
      </c>
      <c r="J435" s="50" t="s">
        <v>164</v>
      </c>
      <c r="K435" s="14" t="s">
        <v>217</v>
      </c>
      <c r="L435" s="14">
        <v>6.25E-2</v>
      </c>
      <c r="M435" s="14">
        <v>0.125</v>
      </c>
      <c r="N435" s="14">
        <v>9.375E-2</v>
      </c>
    </row>
    <row r="436" spans="1:14" ht="13.8" x14ac:dyDescent="0.3">
      <c r="A436" s="44" t="s">
        <v>63</v>
      </c>
      <c r="B436" s="45" t="s">
        <v>68</v>
      </c>
      <c r="C436" s="13" t="s">
        <v>41</v>
      </c>
      <c r="D436" s="13" t="s">
        <v>45</v>
      </c>
      <c r="E436" s="13">
        <v>2011</v>
      </c>
      <c r="F436" s="33">
        <v>39330</v>
      </c>
      <c r="G436" s="14">
        <v>0</v>
      </c>
      <c r="H436" s="33">
        <v>40513</v>
      </c>
      <c r="I436" s="29">
        <v>3.25</v>
      </c>
      <c r="J436" s="50" t="s">
        <v>164</v>
      </c>
      <c r="K436" s="14" t="s">
        <v>218</v>
      </c>
      <c r="L436" s="14">
        <v>0</v>
      </c>
      <c r="M436" s="14">
        <v>6.25E-2</v>
      </c>
      <c r="N436" s="14">
        <v>3.125E-2</v>
      </c>
    </row>
    <row r="437" spans="1:14" ht="13.8" x14ac:dyDescent="0.3">
      <c r="A437" s="44" t="s">
        <v>63</v>
      </c>
      <c r="B437" s="45" t="s">
        <v>68</v>
      </c>
      <c r="C437" s="13" t="s">
        <v>41</v>
      </c>
      <c r="D437" s="13" t="s">
        <v>45</v>
      </c>
      <c r="E437" s="13">
        <v>2011</v>
      </c>
      <c r="F437" s="33">
        <v>39330</v>
      </c>
      <c r="G437" s="14">
        <v>0</v>
      </c>
      <c r="H437" s="33">
        <v>40513</v>
      </c>
      <c r="I437" s="29">
        <v>3.25</v>
      </c>
      <c r="J437" s="50" t="s">
        <v>164</v>
      </c>
      <c r="K437" s="14" t="s">
        <v>175</v>
      </c>
      <c r="L437" s="14">
        <v>0</v>
      </c>
      <c r="M437" s="14">
        <v>6.25E-2</v>
      </c>
      <c r="N437" s="14">
        <v>3.125E-2</v>
      </c>
    </row>
    <row r="438" spans="1:14" ht="13.8" x14ac:dyDescent="0.3">
      <c r="A438" s="44" t="s">
        <v>63</v>
      </c>
      <c r="B438" s="45" t="s">
        <v>68</v>
      </c>
      <c r="C438" s="13" t="s">
        <v>41</v>
      </c>
      <c r="D438" s="13" t="s">
        <v>45</v>
      </c>
      <c r="E438" s="13">
        <v>2011</v>
      </c>
      <c r="F438" s="33">
        <v>39330</v>
      </c>
      <c r="G438" s="14">
        <v>0</v>
      </c>
      <c r="H438" s="33">
        <v>40513</v>
      </c>
      <c r="I438" s="29">
        <v>3.25</v>
      </c>
      <c r="J438" s="50" t="s">
        <v>164</v>
      </c>
      <c r="K438" s="14" t="s">
        <v>219</v>
      </c>
      <c r="L438" s="14">
        <v>6.25E-2</v>
      </c>
      <c r="M438" s="14">
        <v>0.125</v>
      </c>
      <c r="N438" s="14">
        <v>9.375E-2</v>
      </c>
    </row>
    <row r="439" spans="1:14" ht="13.8" x14ac:dyDescent="0.3">
      <c r="A439" s="44" t="s">
        <v>63</v>
      </c>
      <c r="B439" s="45" t="s">
        <v>68</v>
      </c>
      <c r="C439" s="13" t="s">
        <v>41</v>
      </c>
      <c r="D439" s="13" t="s">
        <v>45</v>
      </c>
      <c r="E439" s="13">
        <v>2011</v>
      </c>
      <c r="F439" s="33">
        <v>39330</v>
      </c>
      <c r="G439" s="14">
        <v>0</v>
      </c>
      <c r="H439" s="33">
        <v>40513</v>
      </c>
      <c r="I439" s="29">
        <v>3.25</v>
      </c>
      <c r="J439" s="50" t="s">
        <v>164</v>
      </c>
      <c r="K439" s="14" t="s">
        <v>220</v>
      </c>
      <c r="L439" s="14">
        <v>6.25E-2</v>
      </c>
      <c r="M439" s="14">
        <v>0.1875</v>
      </c>
      <c r="N439" s="14">
        <v>0.125</v>
      </c>
    </row>
    <row r="440" spans="1:14" ht="13.8" x14ac:dyDescent="0.3">
      <c r="A440" s="44" t="s">
        <v>63</v>
      </c>
      <c r="B440" s="45" t="s">
        <v>68</v>
      </c>
      <c r="C440" s="13" t="s">
        <v>41</v>
      </c>
      <c r="D440" s="13" t="s">
        <v>45</v>
      </c>
      <c r="E440" s="13">
        <v>2011</v>
      </c>
      <c r="F440" s="33">
        <v>39330</v>
      </c>
      <c r="G440" s="14">
        <v>0</v>
      </c>
      <c r="H440" s="33">
        <v>40513</v>
      </c>
      <c r="I440" s="29">
        <v>3.25</v>
      </c>
      <c r="J440" s="50" t="s">
        <v>165</v>
      </c>
      <c r="K440" s="14" t="s">
        <v>172</v>
      </c>
      <c r="L440" s="14">
        <v>6.25E-2</v>
      </c>
      <c r="M440" s="14">
        <v>0.1875</v>
      </c>
      <c r="N440" s="14">
        <v>0.125</v>
      </c>
    </row>
    <row r="441" spans="1:14" ht="13.8" x14ac:dyDescent="0.3">
      <c r="A441" s="44" t="s">
        <v>63</v>
      </c>
      <c r="B441" s="45" t="s">
        <v>68</v>
      </c>
      <c r="C441" s="13" t="s">
        <v>41</v>
      </c>
      <c r="D441" s="13" t="s">
        <v>45</v>
      </c>
      <c r="E441" s="13">
        <v>2011</v>
      </c>
      <c r="F441" s="33">
        <v>39330</v>
      </c>
      <c r="G441" s="14">
        <v>0</v>
      </c>
      <c r="H441" s="33">
        <v>40513</v>
      </c>
      <c r="I441" s="29">
        <v>3.25</v>
      </c>
      <c r="J441" s="50" t="s">
        <v>165</v>
      </c>
      <c r="K441" s="14" t="s">
        <v>217</v>
      </c>
      <c r="L441" s="14">
        <v>6.25E-2</v>
      </c>
      <c r="M441" s="14">
        <v>0.125</v>
      </c>
      <c r="N441" s="14">
        <v>9.375E-2</v>
      </c>
    </row>
    <row r="442" spans="1:14" ht="13.8" x14ac:dyDescent="0.3">
      <c r="A442" s="44" t="s">
        <v>63</v>
      </c>
      <c r="B442" s="45" t="s">
        <v>68</v>
      </c>
      <c r="C442" s="13" t="s">
        <v>41</v>
      </c>
      <c r="D442" s="13" t="s">
        <v>45</v>
      </c>
      <c r="E442" s="13">
        <v>2011</v>
      </c>
      <c r="F442" s="33">
        <v>39330</v>
      </c>
      <c r="G442" s="14">
        <v>0</v>
      </c>
      <c r="H442" s="33">
        <v>40513</v>
      </c>
      <c r="I442" s="29">
        <v>3.25</v>
      </c>
      <c r="J442" s="50" t="s">
        <v>165</v>
      </c>
      <c r="K442" s="14" t="s">
        <v>218</v>
      </c>
      <c r="L442" s="14">
        <v>6.25E-2</v>
      </c>
      <c r="M442" s="14">
        <v>0.125</v>
      </c>
      <c r="N442" s="14">
        <v>9.375E-2</v>
      </c>
    </row>
    <row r="443" spans="1:14" ht="13.8" x14ac:dyDescent="0.3">
      <c r="A443" s="44" t="s">
        <v>63</v>
      </c>
      <c r="B443" s="45" t="s">
        <v>68</v>
      </c>
      <c r="C443" s="13" t="s">
        <v>41</v>
      </c>
      <c r="D443" s="13" t="s">
        <v>45</v>
      </c>
      <c r="E443" s="13">
        <v>2011</v>
      </c>
      <c r="F443" s="33">
        <v>39330</v>
      </c>
      <c r="G443" s="14">
        <v>0</v>
      </c>
      <c r="H443" s="33">
        <v>40513</v>
      </c>
      <c r="I443" s="29">
        <v>3.25</v>
      </c>
      <c r="J443" s="50" t="s">
        <v>165</v>
      </c>
      <c r="K443" s="14" t="s">
        <v>175</v>
      </c>
      <c r="L443" s="14">
        <v>6.25E-2</v>
      </c>
      <c r="M443" s="14">
        <v>0.125</v>
      </c>
      <c r="N443" s="14">
        <v>9.375E-2</v>
      </c>
    </row>
    <row r="444" spans="1:14" ht="13.8" x14ac:dyDescent="0.3">
      <c r="A444" s="44" t="s">
        <v>63</v>
      </c>
      <c r="B444" s="45" t="s">
        <v>68</v>
      </c>
      <c r="C444" s="13" t="s">
        <v>41</v>
      </c>
      <c r="D444" s="13" t="s">
        <v>45</v>
      </c>
      <c r="E444" s="13">
        <v>2011</v>
      </c>
      <c r="F444" s="33">
        <v>39330</v>
      </c>
      <c r="G444" s="14">
        <v>0</v>
      </c>
      <c r="H444" s="33">
        <v>40513</v>
      </c>
      <c r="I444" s="29">
        <v>3.25</v>
      </c>
      <c r="J444" s="50" t="s">
        <v>165</v>
      </c>
      <c r="K444" s="14" t="s">
        <v>219</v>
      </c>
      <c r="L444" s="14">
        <v>6.25E-2</v>
      </c>
      <c r="M444" s="14">
        <v>0.125</v>
      </c>
      <c r="N444" s="14">
        <v>9.375E-2</v>
      </c>
    </row>
    <row r="445" spans="1:14" ht="13.8" x14ac:dyDescent="0.3">
      <c r="A445" s="44" t="s">
        <v>63</v>
      </c>
      <c r="B445" s="45" t="s">
        <v>68</v>
      </c>
      <c r="C445" s="13" t="s">
        <v>41</v>
      </c>
      <c r="D445" s="13" t="s">
        <v>45</v>
      </c>
      <c r="E445" s="13">
        <v>2011</v>
      </c>
      <c r="F445" s="33">
        <v>39330</v>
      </c>
      <c r="G445" s="14">
        <v>0</v>
      </c>
      <c r="H445" s="33">
        <v>40513</v>
      </c>
      <c r="I445" s="29">
        <v>3.25</v>
      </c>
      <c r="J445" s="50" t="s">
        <v>165</v>
      </c>
      <c r="K445" s="14" t="s">
        <v>220</v>
      </c>
      <c r="L445" s="14">
        <v>0.125</v>
      </c>
      <c r="M445" s="14">
        <v>0.125</v>
      </c>
      <c r="N445" s="14">
        <v>0.125</v>
      </c>
    </row>
    <row r="446" spans="1:14" ht="13.8" x14ac:dyDescent="0.3">
      <c r="A446" s="44" t="s">
        <v>63</v>
      </c>
      <c r="B446" s="45" t="s">
        <v>68</v>
      </c>
      <c r="C446" s="13" t="s">
        <v>41</v>
      </c>
      <c r="D446" s="13" t="s">
        <v>45</v>
      </c>
      <c r="E446" s="13">
        <v>2011</v>
      </c>
      <c r="F446" s="33">
        <v>39330</v>
      </c>
      <c r="G446" s="14">
        <v>0</v>
      </c>
      <c r="H446" s="33">
        <v>40513</v>
      </c>
      <c r="I446" s="29">
        <v>3.25</v>
      </c>
      <c r="J446" s="50" t="s">
        <v>166</v>
      </c>
      <c r="K446" s="14" t="s">
        <v>172</v>
      </c>
      <c r="L446" s="14">
        <v>0.125</v>
      </c>
      <c r="M446" s="14">
        <v>0.125</v>
      </c>
      <c r="N446" s="14">
        <v>0.125</v>
      </c>
    </row>
    <row r="447" spans="1:14" ht="13.8" x14ac:dyDescent="0.3">
      <c r="A447" s="44" t="s">
        <v>63</v>
      </c>
      <c r="B447" s="45" t="s">
        <v>68</v>
      </c>
      <c r="C447" s="13" t="s">
        <v>41</v>
      </c>
      <c r="D447" s="13" t="s">
        <v>45</v>
      </c>
      <c r="E447" s="13">
        <v>2011</v>
      </c>
      <c r="F447" s="33">
        <v>39330</v>
      </c>
      <c r="G447" s="14">
        <v>0</v>
      </c>
      <c r="H447" s="33">
        <v>40513</v>
      </c>
      <c r="I447" s="29">
        <v>3.25</v>
      </c>
      <c r="J447" s="50" t="s">
        <v>166</v>
      </c>
      <c r="K447" s="14" t="s">
        <v>217</v>
      </c>
      <c r="L447" s="14">
        <v>0.125</v>
      </c>
      <c r="M447" s="14">
        <v>0.1875</v>
      </c>
      <c r="N447" s="14">
        <v>0.15625</v>
      </c>
    </row>
    <row r="448" spans="1:14" ht="13.8" x14ac:dyDescent="0.3">
      <c r="A448" s="44" t="s">
        <v>63</v>
      </c>
      <c r="B448" s="45" t="s">
        <v>68</v>
      </c>
      <c r="C448" s="13" t="s">
        <v>41</v>
      </c>
      <c r="D448" s="13" t="s">
        <v>45</v>
      </c>
      <c r="E448" s="13">
        <v>2011</v>
      </c>
      <c r="F448" s="33">
        <v>39330</v>
      </c>
      <c r="G448" s="14">
        <v>0</v>
      </c>
      <c r="H448" s="33">
        <v>40513</v>
      </c>
      <c r="I448" s="29">
        <v>3.25</v>
      </c>
      <c r="J448" s="50" t="s">
        <v>166</v>
      </c>
      <c r="K448" s="14" t="s">
        <v>218</v>
      </c>
      <c r="L448" s="14">
        <v>0</v>
      </c>
      <c r="M448" s="14">
        <v>6.25E-2</v>
      </c>
      <c r="N448" s="14">
        <v>3.125E-2</v>
      </c>
    </row>
    <row r="449" spans="1:14" ht="13.8" x14ac:dyDescent="0.3">
      <c r="A449" s="44" t="s">
        <v>63</v>
      </c>
      <c r="B449" s="45" t="s">
        <v>68</v>
      </c>
      <c r="C449" s="13" t="s">
        <v>41</v>
      </c>
      <c r="D449" s="13" t="s">
        <v>45</v>
      </c>
      <c r="E449" s="13">
        <v>2011</v>
      </c>
      <c r="F449" s="33">
        <v>39330</v>
      </c>
      <c r="G449" s="14">
        <v>0</v>
      </c>
      <c r="H449" s="33">
        <v>40513</v>
      </c>
      <c r="I449" s="29">
        <v>3.25</v>
      </c>
      <c r="J449" s="50" t="s">
        <v>166</v>
      </c>
      <c r="K449" s="14" t="s">
        <v>175</v>
      </c>
      <c r="L449" s="14">
        <v>0</v>
      </c>
      <c r="M449" s="14">
        <v>6.25E-2</v>
      </c>
      <c r="N449" s="14">
        <v>3.125E-2</v>
      </c>
    </row>
    <row r="450" spans="1:14" ht="13.8" x14ac:dyDescent="0.3">
      <c r="A450" s="44" t="s">
        <v>63</v>
      </c>
      <c r="B450" s="45" t="s">
        <v>68</v>
      </c>
      <c r="C450" s="13" t="s">
        <v>41</v>
      </c>
      <c r="D450" s="13" t="s">
        <v>45</v>
      </c>
      <c r="E450" s="13">
        <v>2011</v>
      </c>
      <c r="F450" s="33">
        <v>39330</v>
      </c>
      <c r="G450" s="14">
        <v>0</v>
      </c>
      <c r="H450" s="33">
        <v>40513</v>
      </c>
      <c r="I450" s="29">
        <v>3.25</v>
      </c>
      <c r="J450" s="50" t="s">
        <v>166</v>
      </c>
      <c r="K450" s="14" t="s">
        <v>219</v>
      </c>
      <c r="L450" s="14">
        <v>6.25E-2</v>
      </c>
      <c r="M450" s="14">
        <v>0.125</v>
      </c>
      <c r="N450" s="14">
        <v>9.375E-2</v>
      </c>
    </row>
    <row r="451" spans="1:14" ht="13.8" x14ac:dyDescent="0.3">
      <c r="A451" s="44" t="s">
        <v>63</v>
      </c>
      <c r="B451" s="45" t="s">
        <v>68</v>
      </c>
      <c r="C451" s="13" t="s">
        <v>41</v>
      </c>
      <c r="D451" s="13" t="s">
        <v>45</v>
      </c>
      <c r="E451" s="13">
        <v>2011</v>
      </c>
      <c r="F451" s="33">
        <v>39330</v>
      </c>
      <c r="G451" s="14">
        <v>0</v>
      </c>
      <c r="H451" s="33">
        <v>40513</v>
      </c>
      <c r="I451" s="29">
        <v>3.25</v>
      </c>
      <c r="J451" s="50" t="s">
        <v>166</v>
      </c>
      <c r="K451" s="14" t="s">
        <v>220</v>
      </c>
      <c r="L451" s="14">
        <v>6.25E-2</v>
      </c>
      <c r="M451" s="14">
        <v>0.125</v>
      </c>
      <c r="N451" s="14">
        <v>9.375E-2</v>
      </c>
    </row>
    <row r="452" spans="1:14" ht="13.8" x14ac:dyDescent="0.3">
      <c r="A452" s="44" t="s">
        <v>63</v>
      </c>
      <c r="B452" s="45" t="s">
        <v>68</v>
      </c>
      <c r="C452" s="13" t="s">
        <v>41</v>
      </c>
      <c r="D452" s="13" t="s">
        <v>54</v>
      </c>
      <c r="E452" s="13">
        <v>2011</v>
      </c>
      <c r="F452" s="33">
        <v>39330</v>
      </c>
      <c r="G452" s="14">
        <v>0</v>
      </c>
      <c r="H452" s="33">
        <v>40513</v>
      </c>
      <c r="I452" s="29">
        <v>3.25</v>
      </c>
      <c r="J452" s="50" t="s">
        <v>164</v>
      </c>
      <c r="K452" s="14" t="s">
        <v>172</v>
      </c>
      <c r="L452" s="14">
        <v>0</v>
      </c>
      <c r="M452" s="14">
        <v>6.25E-2</v>
      </c>
      <c r="N452" s="14">
        <v>3.125E-2</v>
      </c>
    </row>
    <row r="453" spans="1:14" ht="13.8" x14ac:dyDescent="0.3">
      <c r="A453" s="44" t="s">
        <v>63</v>
      </c>
      <c r="B453" s="45" t="s">
        <v>68</v>
      </c>
      <c r="C453" s="13" t="s">
        <v>41</v>
      </c>
      <c r="D453" s="13" t="s">
        <v>54</v>
      </c>
      <c r="E453" s="13">
        <v>2011</v>
      </c>
      <c r="F453" s="33">
        <v>39330</v>
      </c>
      <c r="G453" s="14">
        <v>0</v>
      </c>
      <c r="H453" s="33">
        <v>40513</v>
      </c>
      <c r="I453" s="29">
        <v>3.25</v>
      </c>
      <c r="J453" s="50" t="s">
        <v>164</v>
      </c>
      <c r="K453" s="14" t="s">
        <v>217</v>
      </c>
      <c r="L453" s="14">
        <v>0</v>
      </c>
      <c r="M453" s="14">
        <v>6.25E-2</v>
      </c>
      <c r="N453" s="14">
        <v>3.125E-2</v>
      </c>
    </row>
    <row r="454" spans="1:14" ht="13.8" x14ac:dyDescent="0.3">
      <c r="A454" s="44" t="s">
        <v>63</v>
      </c>
      <c r="B454" s="45" t="s">
        <v>68</v>
      </c>
      <c r="C454" s="13" t="s">
        <v>41</v>
      </c>
      <c r="D454" s="13" t="s">
        <v>54</v>
      </c>
      <c r="E454" s="13">
        <v>2011</v>
      </c>
      <c r="F454" s="33">
        <v>39330</v>
      </c>
      <c r="G454" s="14">
        <v>0</v>
      </c>
      <c r="H454" s="33">
        <v>40513</v>
      </c>
      <c r="I454" s="29">
        <v>3.25</v>
      </c>
      <c r="J454" s="50" t="s">
        <v>164</v>
      </c>
      <c r="K454" s="14" t="s">
        <v>218</v>
      </c>
      <c r="L454" s="14">
        <v>0</v>
      </c>
      <c r="M454" s="14">
        <v>0</v>
      </c>
      <c r="N454" s="14">
        <v>0</v>
      </c>
    </row>
    <row r="455" spans="1:14" ht="13.8" x14ac:dyDescent="0.3">
      <c r="A455" s="44" t="s">
        <v>63</v>
      </c>
      <c r="B455" s="45" t="s">
        <v>68</v>
      </c>
      <c r="C455" s="13" t="s">
        <v>41</v>
      </c>
      <c r="D455" s="13" t="s">
        <v>54</v>
      </c>
      <c r="E455" s="13">
        <v>2011</v>
      </c>
      <c r="F455" s="33">
        <v>39330</v>
      </c>
      <c r="G455" s="14">
        <v>0</v>
      </c>
      <c r="H455" s="33">
        <v>40513</v>
      </c>
      <c r="I455" s="29">
        <v>3.25</v>
      </c>
      <c r="J455" s="50" t="s">
        <v>164</v>
      </c>
      <c r="K455" s="14" t="s">
        <v>175</v>
      </c>
      <c r="L455" s="14">
        <v>0</v>
      </c>
      <c r="M455" s="14">
        <v>0</v>
      </c>
      <c r="N455" s="14">
        <v>0</v>
      </c>
    </row>
    <row r="456" spans="1:14" ht="13.8" x14ac:dyDescent="0.3">
      <c r="A456" s="44" t="s">
        <v>63</v>
      </c>
      <c r="B456" s="45" t="s">
        <v>68</v>
      </c>
      <c r="C456" s="13" t="s">
        <v>41</v>
      </c>
      <c r="D456" s="13" t="s">
        <v>54</v>
      </c>
      <c r="E456" s="13">
        <v>2011</v>
      </c>
      <c r="F456" s="33">
        <v>39330</v>
      </c>
      <c r="G456" s="14">
        <v>0</v>
      </c>
      <c r="H456" s="33">
        <v>40513</v>
      </c>
      <c r="I456" s="29">
        <v>3.25</v>
      </c>
      <c r="J456" s="50" t="s">
        <v>164</v>
      </c>
      <c r="K456" s="14" t="s">
        <v>219</v>
      </c>
      <c r="L456" s="14">
        <v>0</v>
      </c>
      <c r="M456" s="14">
        <v>6.25E-2</v>
      </c>
      <c r="N456" s="14">
        <v>3.125E-2</v>
      </c>
    </row>
    <row r="457" spans="1:14" ht="13.8" x14ac:dyDescent="0.3">
      <c r="A457" s="44" t="s">
        <v>63</v>
      </c>
      <c r="B457" s="45" t="s">
        <v>68</v>
      </c>
      <c r="C457" s="13" t="s">
        <v>41</v>
      </c>
      <c r="D457" s="13" t="s">
        <v>54</v>
      </c>
      <c r="E457" s="13">
        <v>2011</v>
      </c>
      <c r="F457" s="33">
        <v>39330</v>
      </c>
      <c r="G457" s="14">
        <v>0</v>
      </c>
      <c r="H457" s="33">
        <v>40513</v>
      </c>
      <c r="I457" s="29">
        <v>3.25</v>
      </c>
      <c r="J457" s="50" t="s">
        <v>164</v>
      </c>
      <c r="K457" s="14" t="s">
        <v>220</v>
      </c>
      <c r="L457" s="14">
        <v>0</v>
      </c>
      <c r="M457" s="14">
        <v>6.25E-2</v>
      </c>
      <c r="N457" s="14">
        <v>3.125E-2</v>
      </c>
    </row>
    <row r="458" spans="1:14" ht="13.8" x14ac:dyDescent="0.3">
      <c r="A458" s="44" t="s">
        <v>63</v>
      </c>
      <c r="B458" s="45" t="s">
        <v>68</v>
      </c>
      <c r="C458" s="13" t="s">
        <v>41</v>
      </c>
      <c r="D458" s="13" t="s">
        <v>54</v>
      </c>
      <c r="E458" s="13">
        <v>2011</v>
      </c>
      <c r="F458" s="33">
        <v>39330</v>
      </c>
      <c r="G458" s="14">
        <v>0</v>
      </c>
      <c r="H458" s="33">
        <v>40513</v>
      </c>
      <c r="I458" s="29">
        <v>3.25</v>
      </c>
      <c r="J458" s="50" t="s">
        <v>165</v>
      </c>
      <c r="K458" s="14" t="s">
        <v>172</v>
      </c>
      <c r="L458" s="14">
        <v>0</v>
      </c>
      <c r="M458" s="14">
        <v>6.25E-2</v>
      </c>
      <c r="N458" s="14">
        <v>3.125E-2</v>
      </c>
    </row>
    <row r="459" spans="1:14" ht="13.8" x14ac:dyDescent="0.3">
      <c r="A459" s="44" t="s">
        <v>63</v>
      </c>
      <c r="B459" s="45" t="s">
        <v>68</v>
      </c>
      <c r="C459" s="13" t="s">
        <v>41</v>
      </c>
      <c r="D459" s="13" t="s">
        <v>54</v>
      </c>
      <c r="E459" s="13">
        <v>2011</v>
      </c>
      <c r="F459" s="33">
        <v>39330</v>
      </c>
      <c r="G459" s="14">
        <v>0</v>
      </c>
      <c r="H459" s="33">
        <v>40513</v>
      </c>
      <c r="I459" s="29">
        <v>3.25</v>
      </c>
      <c r="J459" s="50" t="s">
        <v>165</v>
      </c>
      <c r="K459" s="14" t="s">
        <v>217</v>
      </c>
      <c r="L459" s="14">
        <v>6.25E-2</v>
      </c>
      <c r="M459" s="14">
        <v>6.25E-2</v>
      </c>
      <c r="N459" s="14">
        <v>6.25E-2</v>
      </c>
    </row>
    <row r="460" spans="1:14" ht="13.8" x14ac:dyDescent="0.3">
      <c r="A460" s="44" t="s">
        <v>63</v>
      </c>
      <c r="B460" s="45" t="s">
        <v>68</v>
      </c>
      <c r="C460" s="13" t="s">
        <v>41</v>
      </c>
      <c r="D460" s="13" t="s">
        <v>54</v>
      </c>
      <c r="E460" s="13">
        <v>2011</v>
      </c>
      <c r="F460" s="33">
        <v>39330</v>
      </c>
      <c r="G460" s="14">
        <v>0</v>
      </c>
      <c r="H460" s="33">
        <v>40513</v>
      </c>
      <c r="I460" s="29">
        <v>3.25</v>
      </c>
      <c r="J460" s="50" t="s">
        <v>165</v>
      </c>
      <c r="K460" s="14" t="s">
        <v>218</v>
      </c>
      <c r="L460" s="14">
        <v>0</v>
      </c>
      <c r="M460" s="14">
        <v>0</v>
      </c>
      <c r="N460" s="14">
        <v>0</v>
      </c>
    </row>
    <row r="461" spans="1:14" ht="13.8" x14ac:dyDescent="0.3">
      <c r="A461" s="44" t="s">
        <v>63</v>
      </c>
      <c r="B461" s="45" t="s">
        <v>68</v>
      </c>
      <c r="C461" s="13" t="s">
        <v>41</v>
      </c>
      <c r="D461" s="13" t="s">
        <v>54</v>
      </c>
      <c r="E461" s="13">
        <v>2011</v>
      </c>
      <c r="F461" s="33">
        <v>39330</v>
      </c>
      <c r="G461" s="14">
        <v>0</v>
      </c>
      <c r="H461" s="33">
        <v>40513</v>
      </c>
      <c r="I461" s="29">
        <v>3.25</v>
      </c>
      <c r="J461" s="50" t="s">
        <v>165</v>
      </c>
      <c r="K461" s="14" t="s">
        <v>175</v>
      </c>
      <c r="L461" s="14">
        <v>0</v>
      </c>
      <c r="M461" s="14">
        <v>0</v>
      </c>
      <c r="N461" s="14">
        <v>0</v>
      </c>
    </row>
    <row r="462" spans="1:14" ht="13.8" x14ac:dyDescent="0.3">
      <c r="A462" s="44" t="s">
        <v>63</v>
      </c>
      <c r="B462" s="45" t="s">
        <v>68</v>
      </c>
      <c r="C462" s="13" t="s">
        <v>41</v>
      </c>
      <c r="D462" s="13" t="s">
        <v>54</v>
      </c>
      <c r="E462" s="13">
        <v>2011</v>
      </c>
      <c r="F462" s="33">
        <v>39330</v>
      </c>
      <c r="G462" s="14">
        <v>0</v>
      </c>
      <c r="H462" s="33">
        <v>40513</v>
      </c>
      <c r="I462" s="29">
        <v>3.25</v>
      </c>
      <c r="J462" s="50" t="s">
        <v>165</v>
      </c>
      <c r="K462" s="14" t="s">
        <v>219</v>
      </c>
      <c r="L462" s="14">
        <v>0</v>
      </c>
      <c r="M462" s="14">
        <v>0</v>
      </c>
      <c r="N462" s="14">
        <v>0</v>
      </c>
    </row>
    <row r="463" spans="1:14" ht="13.8" x14ac:dyDescent="0.3">
      <c r="A463" s="44" t="s">
        <v>63</v>
      </c>
      <c r="B463" s="45" t="s">
        <v>68</v>
      </c>
      <c r="C463" s="13" t="s">
        <v>41</v>
      </c>
      <c r="D463" s="13" t="s">
        <v>54</v>
      </c>
      <c r="E463" s="13">
        <v>2011</v>
      </c>
      <c r="F463" s="33">
        <v>39330</v>
      </c>
      <c r="G463" s="14">
        <v>0</v>
      </c>
      <c r="H463" s="33">
        <v>40513</v>
      </c>
      <c r="I463" s="29">
        <v>3.25</v>
      </c>
      <c r="J463" s="50" t="s">
        <v>165</v>
      </c>
      <c r="K463" s="14" t="s">
        <v>220</v>
      </c>
      <c r="L463" s="14">
        <v>0</v>
      </c>
      <c r="M463" s="14">
        <v>6.25E-2</v>
      </c>
      <c r="N463" s="14">
        <v>3.125E-2</v>
      </c>
    </row>
    <row r="464" spans="1:14" ht="13.8" x14ac:dyDescent="0.3">
      <c r="A464" s="44" t="s">
        <v>63</v>
      </c>
      <c r="B464" s="45" t="s">
        <v>68</v>
      </c>
      <c r="C464" s="13" t="s">
        <v>41</v>
      </c>
      <c r="D464" s="13" t="s">
        <v>54</v>
      </c>
      <c r="E464" s="13">
        <v>2011</v>
      </c>
      <c r="F464" s="33">
        <v>39330</v>
      </c>
      <c r="G464" s="14">
        <v>0</v>
      </c>
      <c r="H464" s="33">
        <v>40513</v>
      </c>
      <c r="I464" s="29">
        <v>3.25</v>
      </c>
      <c r="J464" s="50" t="s">
        <v>166</v>
      </c>
      <c r="K464" s="14" t="s">
        <v>172</v>
      </c>
      <c r="L464" s="14">
        <v>0</v>
      </c>
      <c r="M464" s="14">
        <v>6.25E-2</v>
      </c>
      <c r="N464" s="14">
        <v>3.125E-2</v>
      </c>
    </row>
    <row r="465" spans="1:14" ht="13.8" x14ac:dyDescent="0.3">
      <c r="A465" s="44" t="s">
        <v>63</v>
      </c>
      <c r="B465" s="45" t="s">
        <v>68</v>
      </c>
      <c r="C465" s="13" t="s">
        <v>41</v>
      </c>
      <c r="D465" s="13" t="s">
        <v>54</v>
      </c>
      <c r="E465" s="13">
        <v>2011</v>
      </c>
      <c r="F465" s="33">
        <v>39330</v>
      </c>
      <c r="G465" s="14">
        <v>0</v>
      </c>
      <c r="H465" s="33">
        <v>40513</v>
      </c>
      <c r="I465" s="29">
        <v>3.25</v>
      </c>
      <c r="J465" s="50" t="s">
        <v>166</v>
      </c>
      <c r="K465" s="14" t="s">
        <v>217</v>
      </c>
      <c r="L465" s="14">
        <v>0</v>
      </c>
      <c r="M465" s="14">
        <v>0</v>
      </c>
      <c r="N465" s="14">
        <v>0</v>
      </c>
    </row>
    <row r="466" spans="1:14" ht="13.8" x14ac:dyDescent="0.3">
      <c r="A466" s="44" t="s">
        <v>63</v>
      </c>
      <c r="B466" s="45" t="s">
        <v>68</v>
      </c>
      <c r="C466" s="13" t="s">
        <v>41</v>
      </c>
      <c r="D466" s="13" t="s">
        <v>54</v>
      </c>
      <c r="E466" s="13">
        <v>2011</v>
      </c>
      <c r="F466" s="33">
        <v>39330</v>
      </c>
      <c r="G466" s="14">
        <v>0</v>
      </c>
      <c r="H466" s="33">
        <v>40513</v>
      </c>
      <c r="I466" s="29">
        <v>3.25</v>
      </c>
      <c r="J466" s="50" t="s">
        <v>166</v>
      </c>
      <c r="K466" s="14" t="s">
        <v>218</v>
      </c>
      <c r="L466" s="14">
        <v>0</v>
      </c>
      <c r="M466" s="14">
        <v>6.25E-2</v>
      </c>
      <c r="N466" s="14">
        <v>3.125E-2</v>
      </c>
    </row>
    <row r="467" spans="1:14" ht="13.8" x14ac:dyDescent="0.3">
      <c r="A467" s="44" t="s">
        <v>63</v>
      </c>
      <c r="B467" s="45" t="s">
        <v>68</v>
      </c>
      <c r="C467" s="13" t="s">
        <v>41</v>
      </c>
      <c r="D467" s="13" t="s">
        <v>54</v>
      </c>
      <c r="E467" s="13">
        <v>2011</v>
      </c>
      <c r="F467" s="33">
        <v>39330</v>
      </c>
      <c r="G467" s="14">
        <v>0</v>
      </c>
      <c r="H467" s="33">
        <v>40513</v>
      </c>
      <c r="I467" s="29">
        <v>3.25</v>
      </c>
      <c r="J467" s="50" t="s">
        <v>166</v>
      </c>
      <c r="K467" s="14" t="s">
        <v>175</v>
      </c>
      <c r="L467" s="14">
        <v>0</v>
      </c>
      <c r="M467" s="14">
        <v>6.25E-2</v>
      </c>
      <c r="N467" s="14">
        <v>3.125E-2</v>
      </c>
    </row>
    <row r="468" spans="1:14" ht="13.8" x14ac:dyDescent="0.3">
      <c r="A468" s="44" t="s">
        <v>63</v>
      </c>
      <c r="B468" s="45" t="s">
        <v>68</v>
      </c>
      <c r="C468" s="13" t="s">
        <v>41</v>
      </c>
      <c r="D468" s="13" t="s">
        <v>54</v>
      </c>
      <c r="E468" s="13">
        <v>2011</v>
      </c>
      <c r="F468" s="33">
        <v>39330</v>
      </c>
      <c r="G468" s="14">
        <v>0</v>
      </c>
      <c r="H468" s="33">
        <v>40513</v>
      </c>
      <c r="I468" s="29">
        <v>3.25</v>
      </c>
      <c r="J468" s="50" t="s">
        <v>166</v>
      </c>
      <c r="K468" s="14" t="s">
        <v>219</v>
      </c>
      <c r="L468" s="14">
        <v>6.25E-2</v>
      </c>
      <c r="M468" s="14">
        <v>6.25E-2</v>
      </c>
      <c r="N468" s="14">
        <v>6.25E-2</v>
      </c>
    </row>
    <row r="469" spans="1:14" ht="13.8" x14ac:dyDescent="0.3">
      <c r="A469" s="44" t="s">
        <v>63</v>
      </c>
      <c r="B469" s="45" t="s">
        <v>68</v>
      </c>
      <c r="C469" s="13" t="s">
        <v>41</v>
      </c>
      <c r="D469" s="13" t="s">
        <v>54</v>
      </c>
      <c r="E469" s="13">
        <v>2011</v>
      </c>
      <c r="F469" s="33">
        <v>39330</v>
      </c>
      <c r="G469" s="14">
        <v>0</v>
      </c>
      <c r="H469" s="33">
        <v>40513</v>
      </c>
      <c r="I469" s="29">
        <v>3.25</v>
      </c>
      <c r="J469" s="50" t="s">
        <v>166</v>
      </c>
      <c r="K469" s="14" t="s">
        <v>220</v>
      </c>
      <c r="L469" s="14">
        <v>6.25E-2</v>
      </c>
      <c r="M469" s="14">
        <v>6.25E-2</v>
      </c>
      <c r="N469" s="14">
        <v>6.25E-2</v>
      </c>
    </row>
    <row r="470" spans="1:14" ht="13.8" x14ac:dyDescent="0.3">
      <c r="A470" s="44" t="s">
        <v>63</v>
      </c>
      <c r="B470" s="45" t="s">
        <v>68</v>
      </c>
      <c r="C470" s="13" t="s">
        <v>41</v>
      </c>
      <c r="D470" s="13" t="s">
        <v>107</v>
      </c>
      <c r="E470" s="13">
        <v>2011</v>
      </c>
      <c r="F470" s="33">
        <v>39330</v>
      </c>
      <c r="G470" s="14">
        <v>0</v>
      </c>
      <c r="H470" s="33">
        <v>40513</v>
      </c>
      <c r="I470" s="29">
        <v>3.25</v>
      </c>
      <c r="J470" s="50" t="s">
        <v>164</v>
      </c>
      <c r="K470" s="14" t="s">
        <v>172</v>
      </c>
      <c r="L470" s="14">
        <v>0</v>
      </c>
      <c r="M470" s="14">
        <v>0</v>
      </c>
      <c r="N470" s="14">
        <v>0</v>
      </c>
    </row>
    <row r="471" spans="1:14" ht="13.8" x14ac:dyDescent="0.3">
      <c r="A471" s="44" t="s">
        <v>63</v>
      </c>
      <c r="B471" s="45" t="s">
        <v>68</v>
      </c>
      <c r="C471" s="13" t="s">
        <v>41</v>
      </c>
      <c r="D471" s="13" t="s">
        <v>107</v>
      </c>
      <c r="E471" s="13">
        <v>2011</v>
      </c>
      <c r="F471" s="33">
        <v>39330</v>
      </c>
      <c r="G471" s="14">
        <v>0</v>
      </c>
      <c r="H471" s="33">
        <v>40513</v>
      </c>
      <c r="I471" s="29">
        <v>3.25</v>
      </c>
      <c r="J471" s="50" t="s">
        <v>164</v>
      </c>
      <c r="K471" s="14" t="s">
        <v>221</v>
      </c>
      <c r="L471" s="14">
        <v>0</v>
      </c>
      <c r="M471" s="14">
        <v>6.25E-2</v>
      </c>
      <c r="N471" s="14">
        <v>3.125E-2</v>
      </c>
    </row>
    <row r="472" spans="1:14" ht="13.8" x14ac:dyDescent="0.3">
      <c r="A472" s="44" t="s">
        <v>63</v>
      </c>
      <c r="B472" s="45" t="s">
        <v>68</v>
      </c>
      <c r="C472" s="13" t="s">
        <v>41</v>
      </c>
      <c r="D472" s="13" t="s">
        <v>107</v>
      </c>
      <c r="E472" s="13">
        <v>2011</v>
      </c>
      <c r="F472" s="33">
        <v>39330</v>
      </c>
      <c r="G472" s="14">
        <v>0</v>
      </c>
      <c r="H472" s="33">
        <v>40513</v>
      </c>
      <c r="I472" s="29">
        <v>3.25</v>
      </c>
      <c r="J472" s="50" t="s">
        <v>164</v>
      </c>
      <c r="K472" s="14" t="s">
        <v>222</v>
      </c>
      <c r="L472" s="14">
        <v>0</v>
      </c>
      <c r="M472" s="14">
        <v>0</v>
      </c>
      <c r="N472" s="14">
        <v>0</v>
      </c>
    </row>
    <row r="473" spans="1:14" ht="13.8" x14ac:dyDescent="0.3">
      <c r="A473" s="44" t="s">
        <v>63</v>
      </c>
      <c r="B473" s="45" t="s">
        <v>68</v>
      </c>
      <c r="C473" s="13" t="s">
        <v>41</v>
      </c>
      <c r="D473" s="13" t="s">
        <v>107</v>
      </c>
      <c r="E473" s="13">
        <v>2011</v>
      </c>
      <c r="F473" s="33">
        <v>39330</v>
      </c>
      <c r="G473" s="14">
        <v>0</v>
      </c>
      <c r="H473" s="33">
        <v>40513</v>
      </c>
      <c r="I473" s="29">
        <v>3.25</v>
      </c>
      <c r="J473" s="50" t="s">
        <v>164</v>
      </c>
      <c r="K473" s="14" t="s">
        <v>222</v>
      </c>
      <c r="L473" s="14">
        <v>0</v>
      </c>
      <c r="M473" s="14">
        <v>0</v>
      </c>
      <c r="N473" s="14">
        <v>0</v>
      </c>
    </row>
    <row r="474" spans="1:14" ht="13.8" x14ac:dyDescent="0.3">
      <c r="A474" s="44" t="s">
        <v>63</v>
      </c>
      <c r="B474" s="45" t="s">
        <v>68</v>
      </c>
      <c r="C474" s="13" t="s">
        <v>41</v>
      </c>
      <c r="D474" s="13" t="s">
        <v>107</v>
      </c>
      <c r="E474" s="13">
        <v>2011</v>
      </c>
      <c r="F474" s="33">
        <v>39330</v>
      </c>
      <c r="G474" s="14">
        <v>0</v>
      </c>
      <c r="H474" s="33">
        <v>40513</v>
      </c>
      <c r="I474" s="29">
        <v>3.25</v>
      </c>
      <c r="J474" s="50" t="s">
        <v>164</v>
      </c>
      <c r="K474" s="14" t="s">
        <v>223</v>
      </c>
      <c r="L474" s="14">
        <v>0</v>
      </c>
      <c r="M474" s="14">
        <v>0</v>
      </c>
      <c r="N474" s="14">
        <v>0</v>
      </c>
    </row>
    <row r="475" spans="1:14" ht="13.8" x14ac:dyDescent="0.3">
      <c r="A475" s="44" t="s">
        <v>63</v>
      </c>
      <c r="B475" s="45" t="s">
        <v>68</v>
      </c>
      <c r="C475" s="13" t="s">
        <v>41</v>
      </c>
      <c r="D475" s="13" t="s">
        <v>107</v>
      </c>
      <c r="E475" s="13">
        <v>2011</v>
      </c>
      <c r="F475" s="33">
        <v>39330</v>
      </c>
      <c r="G475" s="14">
        <v>0</v>
      </c>
      <c r="H475" s="33">
        <v>40513</v>
      </c>
      <c r="I475" s="29">
        <v>3.25</v>
      </c>
      <c r="J475" s="50" t="s">
        <v>164</v>
      </c>
      <c r="K475" s="14" t="s">
        <v>216</v>
      </c>
      <c r="L475" s="14">
        <v>0</v>
      </c>
      <c r="M475" s="14">
        <v>0</v>
      </c>
      <c r="N475" s="14">
        <v>0</v>
      </c>
    </row>
    <row r="476" spans="1:14" ht="13.8" x14ac:dyDescent="0.3">
      <c r="A476" s="44" t="s">
        <v>63</v>
      </c>
      <c r="B476" s="45" t="s">
        <v>68</v>
      </c>
      <c r="C476" s="13" t="s">
        <v>41</v>
      </c>
      <c r="D476" s="13" t="s">
        <v>107</v>
      </c>
      <c r="E476" s="13">
        <v>2011</v>
      </c>
      <c r="F476" s="33">
        <v>39330</v>
      </c>
      <c r="G476" s="14">
        <v>0</v>
      </c>
      <c r="H476" s="33">
        <v>40513</v>
      </c>
      <c r="I476" s="29">
        <v>3.25</v>
      </c>
      <c r="J476" s="50" t="s">
        <v>165</v>
      </c>
      <c r="K476" s="14" t="s">
        <v>172</v>
      </c>
      <c r="L476" s="14">
        <v>0</v>
      </c>
      <c r="M476" s="14">
        <v>0</v>
      </c>
      <c r="N476" s="14">
        <v>0</v>
      </c>
    </row>
    <row r="477" spans="1:14" ht="13.8" x14ac:dyDescent="0.3">
      <c r="A477" s="44" t="s">
        <v>63</v>
      </c>
      <c r="B477" s="45" t="s">
        <v>68</v>
      </c>
      <c r="C477" s="13" t="s">
        <v>41</v>
      </c>
      <c r="D477" s="13" t="s">
        <v>107</v>
      </c>
      <c r="E477" s="13">
        <v>2011</v>
      </c>
      <c r="F477" s="33">
        <v>39330</v>
      </c>
      <c r="G477" s="14">
        <v>0</v>
      </c>
      <c r="H477" s="33">
        <v>40513</v>
      </c>
      <c r="I477" s="29">
        <v>3.25</v>
      </c>
      <c r="J477" s="50" t="s">
        <v>165</v>
      </c>
      <c r="K477" s="14" t="s">
        <v>221</v>
      </c>
      <c r="L477" s="14">
        <v>0</v>
      </c>
      <c r="M477" s="14">
        <v>0</v>
      </c>
      <c r="N477" s="14">
        <v>0</v>
      </c>
    </row>
    <row r="478" spans="1:14" ht="13.8" x14ac:dyDescent="0.3">
      <c r="A478" s="44" t="s">
        <v>63</v>
      </c>
      <c r="B478" s="45" t="s">
        <v>68</v>
      </c>
      <c r="C478" s="13" t="s">
        <v>41</v>
      </c>
      <c r="D478" s="13" t="s">
        <v>107</v>
      </c>
      <c r="E478" s="13">
        <v>2011</v>
      </c>
      <c r="F478" s="33">
        <v>39330</v>
      </c>
      <c r="G478" s="14">
        <v>0</v>
      </c>
      <c r="H478" s="33">
        <v>40513</v>
      </c>
      <c r="I478" s="29">
        <v>3.25</v>
      </c>
      <c r="J478" s="50" t="s">
        <v>165</v>
      </c>
      <c r="K478" s="14" t="s">
        <v>222</v>
      </c>
      <c r="L478" s="14">
        <v>0</v>
      </c>
      <c r="M478" s="14">
        <v>6.25E-2</v>
      </c>
      <c r="N478" s="14">
        <v>3.125E-2</v>
      </c>
    </row>
    <row r="479" spans="1:14" ht="13.8" x14ac:dyDescent="0.3">
      <c r="A479" s="44" t="s">
        <v>63</v>
      </c>
      <c r="B479" s="45" t="s">
        <v>68</v>
      </c>
      <c r="C479" s="13" t="s">
        <v>41</v>
      </c>
      <c r="D479" s="13" t="s">
        <v>107</v>
      </c>
      <c r="E479" s="13">
        <v>2011</v>
      </c>
      <c r="F479" s="33">
        <v>39330</v>
      </c>
      <c r="G479" s="14">
        <v>0</v>
      </c>
      <c r="H479" s="33">
        <v>40513</v>
      </c>
      <c r="I479" s="29">
        <v>3.25</v>
      </c>
      <c r="J479" s="50" t="s">
        <v>165</v>
      </c>
      <c r="K479" s="14" t="s">
        <v>222</v>
      </c>
      <c r="L479" s="14">
        <v>0</v>
      </c>
      <c r="M479" s="14">
        <v>6.25E-2</v>
      </c>
      <c r="N479" s="14">
        <v>3.125E-2</v>
      </c>
    </row>
    <row r="480" spans="1:14" ht="13.8" x14ac:dyDescent="0.3">
      <c r="A480" s="44" t="s">
        <v>63</v>
      </c>
      <c r="B480" s="45" t="s">
        <v>68</v>
      </c>
      <c r="C480" s="13" t="s">
        <v>41</v>
      </c>
      <c r="D480" s="13" t="s">
        <v>107</v>
      </c>
      <c r="E480" s="13">
        <v>2011</v>
      </c>
      <c r="F480" s="33">
        <v>39330</v>
      </c>
      <c r="G480" s="14">
        <v>0</v>
      </c>
      <c r="H480" s="33">
        <v>40513</v>
      </c>
      <c r="I480" s="29">
        <v>3.25</v>
      </c>
      <c r="J480" s="50" t="s">
        <v>165</v>
      </c>
      <c r="K480" s="14" t="s">
        <v>223</v>
      </c>
      <c r="L480" s="14">
        <v>6.25E-2</v>
      </c>
      <c r="M480" s="14">
        <v>6.25E-2</v>
      </c>
      <c r="N480" s="14">
        <v>6.25E-2</v>
      </c>
    </row>
    <row r="481" spans="1:14" ht="13.8" x14ac:dyDescent="0.3">
      <c r="A481" s="44" t="s">
        <v>63</v>
      </c>
      <c r="B481" s="45" t="s">
        <v>68</v>
      </c>
      <c r="C481" s="13" t="s">
        <v>41</v>
      </c>
      <c r="D481" s="13" t="s">
        <v>107</v>
      </c>
      <c r="E481" s="13">
        <v>2011</v>
      </c>
      <c r="F481" s="33">
        <v>39330</v>
      </c>
      <c r="G481" s="14">
        <v>0</v>
      </c>
      <c r="H481" s="33">
        <v>40513</v>
      </c>
      <c r="I481" s="29">
        <v>3.25</v>
      </c>
      <c r="J481" s="50" t="s">
        <v>165</v>
      </c>
      <c r="K481" s="14" t="s">
        <v>216</v>
      </c>
      <c r="L481" s="14">
        <v>0</v>
      </c>
      <c r="M481" s="14">
        <v>0</v>
      </c>
      <c r="N481" s="14">
        <v>0</v>
      </c>
    </row>
    <row r="482" spans="1:14" ht="13.8" x14ac:dyDescent="0.3">
      <c r="A482" s="44" t="s">
        <v>63</v>
      </c>
      <c r="B482" s="45" t="s">
        <v>68</v>
      </c>
      <c r="C482" s="13" t="s">
        <v>41</v>
      </c>
      <c r="D482" s="13" t="s">
        <v>107</v>
      </c>
      <c r="E482" s="13">
        <v>2011</v>
      </c>
      <c r="F482" s="33">
        <v>39330</v>
      </c>
      <c r="G482" s="14">
        <v>0</v>
      </c>
      <c r="H482" s="33">
        <v>40513</v>
      </c>
      <c r="I482" s="29">
        <v>3.25</v>
      </c>
      <c r="J482" s="50" t="s">
        <v>166</v>
      </c>
      <c r="K482" s="14" t="s">
        <v>172</v>
      </c>
      <c r="L482" s="14">
        <v>0</v>
      </c>
      <c r="M482" s="14">
        <v>0</v>
      </c>
      <c r="N482" s="14">
        <v>0</v>
      </c>
    </row>
    <row r="483" spans="1:14" ht="13.8" x14ac:dyDescent="0.3">
      <c r="A483" s="44" t="s">
        <v>63</v>
      </c>
      <c r="B483" s="45" t="s">
        <v>68</v>
      </c>
      <c r="C483" s="13" t="s">
        <v>41</v>
      </c>
      <c r="D483" s="13" t="s">
        <v>107</v>
      </c>
      <c r="E483" s="13">
        <v>2011</v>
      </c>
      <c r="F483" s="33">
        <v>39330</v>
      </c>
      <c r="G483" s="14">
        <v>0</v>
      </c>
      <c r="H483" s="33">
        <v>40513</v>
      </c>
      <c r="I483" s="29">
        <v>3.25</v>
      </c>
      <c r="J483" s="50" t="s">
        <v>166</v>
      </c>
      <c r="K483" s="14" t="s">
        <v>221</v>
      </c>
      <c r="L483" s="14">
        <v>6.25E-2</v>
      </c>
      <c r="M483" s="14">
        <v>6.25E-2</v>
      </c>
      <c r="N483" s="14">
        <v>6.25E-2</v>
      </c>
    </row>
    <row r="484" spans="1:14" ht="13.8" x14ac:dyDescent="0.3">
      <c r="A484" s="44" t="s">
        <v>63</v>
      </c>
      <c r="B484" s="45" t="s">
        <v>68</v>
      </c>
      <c r="C484" s="13" t="s">
        <v>41</v>
      </c>
      <c r="D484" s="13" t="s">
        <v>107</v>
      </c>
      <c r="E484" s="13">
        <v>2011</v>
      </c>
      <c r="F484" s="33">
        <v>39330</v>
      </c>
      <c r="G484" s="14">
        <v>0</v>
      </c>
      <c r="H484" s="33">
        <v>40513</v>
      </c>
      <c r="I484" s="29">
        <v>3.25</v>
      </c>
      <c r="J484" s="50" t="s">
        <v>166</v>
      </c>
      <c r="K484" s="14" t="s">
        <v>222</v>
      </c>
      <c r="L484" s="14">
        <v>0</v>
      </c>
      <c r="M484" s="14">
        <v>6.25E-2</v>
      </c>
      <c r="N484" s="14">
        <v>3.125E-2</v>
      </c>
    </row>
    <row r="485" spans="1:14" ht="13.8" x14ac:dyDescent="0.3">
      <c r="A485" s="44" t="s">
        <v>63</v>
      </c>
      <c r="B485" s="45" t="s">
        <v>68</v>
      </c>
      <c r="C485" s="13" t="s">
        <v>41</v>
      </c>
      <c r="D485" s="13" t="s">
        <v>107</v>
      </c>
      <c r="E485" s="13">
        <v>2011</v>
      </c>
      <c r="F485" s="33">
        <v>39330</v>
      </c>
      <c r="G485" s="14">
        <v>0</v>
      </c>
      <c r="H485" s="33">
        <v>40513</v>
      </c>
      <c r="I485" s="29">
        <v>3.25</v>
      </c>
      <c r="J485" s="50" t="s">
        <v>166</v>
      </c>
      <c r="K485" s="14" t="s">
        <v>222</v>
      </c>
      <c r="L485" s="14">
        <v>0</v>
      </c>
      <c r="M485" s="14">
        <v>6.25E-2</v>
      </c>
      <c r="N485" s="14">
        <v>3.125E-2</v>
      </c>
    </row>
    <row r="486" spans="1:14" ht="13.8" x14ac:dyDescent="0.3">
      <c r="A486" s="44" t="s">
        <v>63</v>
      </c>
      <c r="B486" s="45" t="s">
        <v>68</v>
      </c>
      <c r="C486" s="13" t="s">
        <v>41</v>
      </c>
      <c r="D486" s="13" t="s">
        <v>107</v>
      </c>
      <c r="E486" s="13">
        <v>2011</v>
      </c>
      <c r="F486" s="33">
        <v>39330</v>
      </c>
      <c r="G486" s="14">
        <v>0</v>
      </c>
      <c r="H486" s="33">
        <v>40513</v>
      </c>
      <c r="I486" s="29">
        <v>3.25</v>
      </c>
      <c r="J486" s="50" t="s">
        <v>166</v>
      </c>
      <c r="K486" s="14" t="s">
        <v>223</v>
      </c>
      <c r="L486" s="14">
        <v>0</v>
      </c>
      <c r="M486" s="14">
        <v>0</v>
      </c>
      <c r="N486" s="14">
        <v>0</v>
      </c>
    </row>
    <row r="487" spans="1:14" ht="13.8" x14ac:dyDescent="0.3">
      <c r="A487" s="44" t="s">
        <v>63</v>
      </c>
      <c r="B487" s="45" t="s">
        <v>68</v>
      </c>
      <c r="C487" s="13" t="s">
        <v>41</v>
      </c>
      <c r="D487" s="13" t="s">
        <v>107</v>
      </c>
      <c r="E487" s="13">
        <v>2011</v>
      </c>
      <c r="F487" s="33">
        <v>39330</v>
      </c>
      <c r="G487" s="14">
        <v>0</v>
      </c>
      <c r="H487" s="33">
        <v>40513</v>
      </c>
      <c r="I487" s="29">
        <v>3.25</v>
      </c>
      <c r="J487" s="50" t="s">
        <v>166</v>
      </c>
      <c r="K487" s="14" t="s">
        <v>216</v>
      </c>
      <c r="L487" s="14">
        <v>0</v>
      </c>
      <c r="M487" s="14">
        <v>0</v>
      </c>
      <c r="N487" s="14">
        <v>0</v>
      </c>
    </row>
    <row r="488" spans="1:14" ht="13.8" x14ac:dyDescent="0.3">
      <c r="A488" s="44" t="s">
        <v>64</v>
      </c>
      <c r="B488" s="45" t="s">
        <v>68</v>
      </c>
      <c r="C488" s="13" t="s">
        <v>42</v>
      </c>
      <c r="D488" s="13" t="s">
        <v>45</v>
      </c>
      <c r="E488" s="13">
        <v>2011</v>
      </c>
      <c r="F488" s="13" t="s">
        <v>117</v>
      </c>
      <c r="G488" s="14">
        <v>0</v>
      </c>
      <c r="H488" s="33">
        <v>40527</v>
      </c>
      <c r="I488" s="29">
        <v>3.1666666666666665</v>
      </c>
      <c r="J488" s="50" t="s">
        <v>164</v>
      </c>
      <c r="K488" s="14" t="s">
        <v>172</v>
      </c>
      <c r="L488" s="14">
        <v>0.125</v>
      </c>
      <c r="M488" s="14">
        <v>0.125</v>
      </c>
      <c r="N488" s="14">
        <v>0.125</v>
      </c>
    </row>
    <row r="489" spans="1:14" ht="13.8" x14ac:dyDescent="0.3">
      <c r="A489" s="44" t="s">
        <v>64</v>
      </c>
      <c r="B489" s="45" t="s">
        <v>68</v>
      </c>
      <c r="C489" s="13" t="s">
        <v>42</v>
      </c>
      <c r="D489" s="13" t="s">
        <v>45</v>
      </c>
      <c r="E489" s="13">
        <v>2011</v>
      </c>
      <c r="F489" s="13" t="s">
        <v>117</v>
      </c>
      <c r="G489" s="14">
        <v>0</v>
      </c>
      <c r="H489" s="33">
        <v>40527</v>
      </c>
      <c r="I489" s="29">
        <v>3.1666666666666665</v>
      </c>
      <c r="J489" s="50" t="s">
        <v>164</v>
      </c>
      <c r="K489" s="14" t="s">
        <v>173</v>
      </c>
      <c r="L489" s="14">
        <v>0.125</v>
      </c>
      <c r="M489" s="14">
        <v>0.125</v>
      </c>
      <c r="N489" s="14">
        <v>0.125</v>
      </c>
    </row>
    <row r="490" spans="1:14" ht="13.8" x14ac:dyDescent="0.3">
      <c r="A490" s="44" t="s">
        <v>64</v>
      </c>
      <c r="B490" s="45" t="s">
        <v>68</v>
      </c>
      <c r="C490" s="13" t="s">
        <v>42</v>
      </c>
      <c r="D490" s="13" t="s">
        <v>45</v>
      </c>
      <c r="E490" s="13">
        <v>2011</v>
      </c>
      <c r="F490" s="13" t="s">
        <v>117</v>
      </c>
      <c r="G490" s="14">
        <v>0</v>
      </c>
      <c r="H490" s="33">
        <v>40527</v>
      </c>
      <c r="I490" s="29">
        <v>3.1666666666666665</v>
      </c>
      <c r="J490" s="50" t="s">
        <v>164</v>
      </c>
      <c r="K490" s="14" t="s">
        <v>174</v>
      </c>
      <c r="L490" s="14">
        <v>0.1875</v>
      </c>
      <c r="M490" s="14">
        <v>0.1875</v>
      </c>
      <c r="N490" s="14">
        <v>0.1875</v>
      </c>
    </row>
    <row r="491" spans="1:14" ht="13.8" x14ac:dyDescent="0.3">
      <c r="A491" s="44" t="s">
        <v>64</v>
      </c>
      <c r="B491" s="45" t="s">
        <v>68</v>
      </c>
      <c r="C491" s="13" t="s">
        <v>42</v>
      </c>
      <c r="D491" s="13" t="s">
        <v>45</v>
      </c>
      <c r="E491" s="13">
        <v>2011</v>
      </c>
      <c r="F491" s="13" t="s">
        <v>117</v>
      </c>
      <c r="G491" s="14">
        <v>0</v>
      </c>
      <c r="H491" s="33">
        <v>40527</v>
      </c>
      <c r="I491" s="29">
        <v>3.1666666666666665</v>
      </c>
      <c r="J491" s="50" t="s">
        <v>164</v>
      </c>
      <c r="K491" s="14" t="s">
        <v>175</v>
      </c>
      <c r="L491" s="14">
        <v>0.1875</v>
      </c>
      <c r="M491" s="14">
        <v>0.1875</v>
      </c>
      <c r="N491" s="14">
        <v>0.1875</v>
      </c>
    </row>
    <row r="492" spans="1:14" ht="13.8" x14ac:dyDescent="0.3">
      <c r="A492" s="44" t="s">
        <v>64</v>
      </c>
      <c r="B492" s="45" t="s">
        <v>68</v>
      </c>
      <c r="C492" s="13" t="s">
        <v>42</v>
      </c>
      <c r="D492" s="13" t="s">
        <v>45</v>
      </c>
      <c r="E492" s="13">
        <v>2011</v>
      </c>
      <c r="F492" s="13" t="s">
        <v>117</v>
      </c>
      <c r="G492" s="14">
        <v>0</v>
      </c>
      <c r="H492" s="33">
        <v>40527</v>
      </c>
      <c r="I492" s="29">
        <v>3.1666666666666665</v>
      </c>
      <c r="J492" s="50" t="s">
        <v>164</v>
      </c>
      <c r="K492" s="14" t="s">
        <v>176</v>
      </c>
      <c r="L492" s="14">
        <v>0.1875</v>
      </c>
      <c r="M492" s="14">
        <v>0.1875</v>
      </c>
      <c r="N492" s="14">
        <v>0.1875</v>
      </c>
    </row>
    <row r="493" spans="1:14" ht="13.8" x14ac:dyDescent="0.3">
      <c r="A493" s="44" t="s">
        <v>64</v>
      </c>
      <c r="B493" s="45" t="s">
        <v>68</v>
      </c>
      <c r="C493" s="13" t="s">
        <v>42</v>
      </c>
      <c r="D493" s="13" t="s">
        <v>45</v>
      </c>
      <c r="E493" s="13">
        <v>2011</v>
      </c>
      <c r="F493" s="13" t="s">
        <v>117</v>
      </c>
      <c r="G493" s="14">
        <v>0</v>
      </c>
      <c r="H493" s="33">
        <v>40527</v>
      </c>
      <c r="I493" s="29">
        <v>3.1666666666666665</v>
      </c>
      <c r="J493" s="50" t="s">
        <v>164</v>
      </c>
      <c r="K493" s="14" t="s">
        <v>177</v>
      </c>
      <c r="L493" s="14">
        <v>0.125</v>
      </c>
      <c r="M493" s="14">
        <v>0.1875</v>
      </c>
      <c r="N493" s="14">
        <v>0.15625</v>
      </c>
    </row>
    <row r="494" spans="1:14" ht="13.8" x14ac:dyDescent="0.3">
      <c r="A494" s="44" t="s">
        <v>64</v>
      </c>
      <c r="B494" s="45" t="s">
        <v>68</v>
      </c>
      <c r="C494" s="13" t="s">
        <v>42</v>
      </c>
      <c r="D494" s="13" t="s">
        <v>45</v>
      </c>
      <c r="E494" s="13">
        <v>2011</v>
      </c>
      <c r="F494" s="13" t="s">
        <v>117</v>
      </c>
      <c r="G494" s="14">
        <v>0</v>
      </c>
      <c r="H494" s="33">
        <v>40527</v>
      </c>
      <c r="I494" s="29">
        <v>3.1666666666666665</v>
      </c>
      <c r="J494" s="50" t="s">
        <v>165</v>
      </c>
      <c r="K494" s="14" t="s">
        <v>172</v>
      </c>
      <c r="L494" s="14">
        <v>0.125</v>
      </c>
      <c r="M494" s="14">
        <v>0.125</v>
      </c>
      <c r="N494" s="14">
        <v>0.125</v>
      </c>
    </row>
    <row r="495" spans="1:14" ht="13.8" x14ac:dyDescent="0.3">
      <c r="A495" s="44" t="s">
        <v>64</v>
      </c>
      <c r="B495" s="45" t="s">
        <v>68</v>
      </c>
      <c r="C495" s="13" t="s">
        <v>42</v>
      </c>
      <c r="D495" s="13" t="s">
        <v>45</v>
      </c>
      <c r="E495" s="13">
        <v>2011</v>
      </c>
      <c r="F495" s="13" t="s">
        <v>117</v>
      </c>
      <c r="G495" s="14">
        <v>0</v>
      </c>
      <c r="H495" s="33">
        <v>40527</v>
      </c>
      <c r="I495" s="29">
        <v>3.1666666666666665</v>
      </c>
      <c r="J495" s="50" t="s">
        <v>165</v>
      </c>
      <c r="K495" s="14" t="s">
        <v>173</v>
      </c>
      <c r="L495" s="14">
        <v>0.125</v>
      </c>
      <c r="M495" s="14">
        <v>0.1875</v>
      </c>
      <c r="N495" s="14">
        <v>0.15625</v>
      </c>
    </row>
    <row r="496" spans="1:14" ht="13.8" x14ac:dyDescent="0.3">
      <c r="A496" s="44" t="s">
        <v>64</v>
      </c>
      <c r="B496" s="45" t="s">
        <v>68</v>
      </c>
      <c r="C496" s="13" t="s">
        <v>42</v>
      </c>
      <c r="D496" s="13" t="s">
        <v>45</v>
      </c>
      <c r="E496" s="13">
        <v>2011</v>
      </c>
      <c r="F496" s="13" t="s">
        <v>117</v>
      </c>
      <c r="G496" s="14">
        <v>0</v>
      </c>
      <c r="H496" s="33">
        <v>40527</v>
      </c>
      <c r="I496" s="29">
        <v>3.1666666666666665</v>
      </c>
      <c r="J496" s="50" t="s">
        <v>165</v>
      </c>
      <c r="K496" s="14" t="s">
        <v>174</v>
      </c>
      <c r="L496" s="14">
        <v>0.1875</v>
      </c>
      <c r="M496" s="14">
        <v>0.3125</v>
      </c>
      <c r="N496" s="14">
        <v>0.25</v>
      </c>
    </row>
    <row r="497" spans="1:14" ht="13.8" x14ac:dyDescent="0.3">
      <c r="A497" s="44" t="s">
        <v>64</v>
      </c>
      <c r="B497" s="45" t="s">
        <v>68</v>
      </c>
      <c r="C497" s="13" t="s">
        <v>42</v>
      </c>
      <c r="D497" s="13" t="s">
        <v>45</v>
      </c>
      <c r="E497" s="13">
        <v>2011</v>
      </c>
      <c r="F497" s="13" t="s">
        <v>117</v>
      </c>
      <c r="G497" s="14">
        <v>0</v>
      </c>
      <c r="H497" s="33">
        <v>40527</v>
      </c>
      <c r="I497" s="29">
        <v>3.1666666666666665</v>
      </c>
      <c r="J497" s="50" t="s">
        <v>165</v>
      </c>
      <c r="K497" s="14" t="s">
        <v>175</v>
      </c>
      <c r="L497" s="14">
        <v>0.1875</v>
      </c>
      <c r="M497" s="14">
        <v>0.1875</v>
      </c>
      <c r="N497" s="14">
        <v>0.1875</v>
      </c>
    </row>
    <row r="498" spans="1:14" ht="13.8" x14ac:dyDescent="0.3">
      <c r="A498" s="44" t="s">
        <v>64</v>
      </c>
      <c r="B498" s="45" t="s">
        <v>68</v>
      </c>
      <c r="C498" s="13" t="s">
        <v>42</v>
      </c>
      <c r="D498" s="13" t="s">
        <v>45</v>
      </c>
      <c r="E498" s="13">
        <v>2011</v>
      </c>
      <c r="F498" s="13" t="s">
        <v>117</v>
      </c>
      <c r="G498" s="14">
        <v>0</v>
      </c>
      <c r="H498" s="33">
        <v>40527</v>
      </c>
      <c r="I498" s="29">
        <v>3.1666666666666665</v>
      </c>
      <c r="J498" s="50" t="s">
        <v>165</v>
      </c>
      <c r="K498" s="14" t="s">
        <v>176</v>
      </c>
      <c r="L498" s="14">
        <v>0.1875</v>
      </c>
      <c r="M498" s="14">
        <v>0.25</v>
      </c>
      <c r="N498" s="14">
        <v>0.21875</v>
      </c>
    </row>
    <row r="499" spans="1:14" ht="13.8" x14ac:dyDescent="0.3">
      <c r="A499" s="44" t="s">
        <v>64</v>
      </c>
      <c r="B499" s="45" t="s">
        <v>68</v>
      </c>
      <c r="C499" s="13" t="s">
        <v>42</v>
      </c>
      <c r="D499" s="13" t="s">
        <v>45</v>
      </c>
      <c r="E499" s="13">
        <v>2011</v>
      </c>
      <c r="F499" s="13" t="s">
        <v>117</v>
      </c>
      <c r="G499" s="14">
        <v>0</v>
      </c>
      <c r="H499" s="33">
        <v>40527</v>
      </c>
      <c r="I499" s="29">
        <v>3.1666666666666665</v>
      </c>
      <c r="J499" s="50" t="s">
        <v>165</v>
      </c>
      <c r="K499" s="14" t="s">
        <v>177</v>
      </c>
      <c r="L499" s="14">
        <v>0.1875</v>
      </c>
      <c r="M499" s="14">
        <v>0.1875</v>
      </c>
      <c r="N499" s="14">
        <v>0.1875</v>
      </c>
    </row>
    <row r="500" spans="1:14" ht="13.8" x14ac:dyDescent="0.3">
      <c r="A500" s="44" t="s">
        <v>64</v>
      </c>
      <c r="B500" s="45" t="s">
        <v>68</v>
      </c>
      <c r="C500" s="13" t="s">
        <v>42</v>
      </c>
      <c r="D500" s="13" t="s">
        <v>45</v>
      </c>
      <c r="E500" s="13">
        <v>2011</v>
      </c>
      <c r="F500" s="13" t="s">
        <v>117</v>
      </c>
      <c r="G500" s="14">
        <v>0</v>
      </c>
      <c r="H500" s="33">
        <v>40527</v>
      </c>
      <c r="I500" s="29">
        <v>3.1666666666666665</v>
      </c>
      <c r="J500" s="50" t="s">
        <v>166</v>
      </c>
      <c r="K500" s="14" t="s">
        <v>172</v>
      </c>
      <c r="L500" s="14">
        <v>0.1875</v>
      </c>
      <c r="M500" s="14">
        <v>0.125</v>
      </c>
      <c r="N500" s="14">
        <v>0.15625</v>
      </c>
    </row>
    <row r="501" spans="1:14" ht="13.8" x14ac:dyDescent="0.3">
      <c r="A501" s="44" t="s">
        <v>64</v>
      </c>
      <c r="B501" s="45" t="s">
        <v>68</v>
      </c>
      <c r="C501" s="13" t="s">
        <v>42</v>
      </c>
      <c r="D501" s="13" t="s">
        <v>45</v>
      </c>
      <c r="E501" s="13">
        <v>2011</v>
      </c>
      <c r="F501" s="13" t="s">
        <v>117</v>
      </c>
      <c r="G501" s="14">
        <v>0</v>
      </c>
      <c r="H501" s="33">
        <v>40527</v>
      </c>
      <c r="I501" s="29">
        <v>3.1666666666666665</v>
      </c>
      <c r="J501" s="50" t="s">
        <v>166</v>
      </c>
      <c r="K501" s="14" t="s">
        <v>173</v>
      </c>
      <c r="L501" s="14">
        <v>0.25</v>
      </c>
      <c r="M501" s="14">
        <v>0.1875</v>
      </c>
      <c r="N501" s="14">
        <v>0.21875</v>
      </c>
    </row>
    <row r="502" spans="1:14" ht="13.8" x14ac:dyDescent="0.3">
      <c r="A502" s="44" t="s">
        <v>64</v>
      </c>
      <c r="B502" s="45" t="s">
        <v>68</v>
      </c>
      <c r="C502" s="13" t="s">
        <v>42</v>
      </c>
      <c r="D502" s="13" t="s">
        <v>45</v>
      </c>
      <c r="E502" s="13">
        <v>2011</v>
      </c>
      <c r="F502" s="13" t="s">
        <v>117</v>
      </c>
      <c r="G502" s="14">
        <v>0</v>
      </c>
      <c r="H502" s="33">
        <v>40527</v>
      </c>
      <c r="I502" s="29">
        <v>3.1666666666666665</v>
      </c>
      <c r="J502" s="50" t="s">
        <v>166</v>
      </c>
      <c r="K502" s="14" t="s">
        <v>174</v>
      </c>
      <c r="L502" s="14">
        <v>0.25</v>
      </c>
      <c r="M502" s="14">
        <v>0.1875</v>
      </c>
      <c r="N502" s="14">
        <v>0.21875</v>
      </c>
    </row>
    <row r="503" spans="1:14" ht="13.8" x14ac:dyDescent="0.3">
      <c r="A503" s="44" t="s">
        <v>64</v>
      </c>
      <c r="B503" s="45" t="s">
        <v>68</v>
      </c>
      <c r="C503" s="13" t="s">
        <v>42</v>
      </c>
      <c r="D503" s="13" t="s">
        <v>45</v>
      </c>
      <c r="E503" s="13">
        <v>2011</v>
      </c>
      <c r="F503" s="13" t="s">
        <v>117</v>
      </c>
      <c r="G503" s="14">
        <v>0</v>
      </c>
      <c r="H503" s="33">
        <v>40527</v>
      </c>
      <c r="I503" s="29">
        <v>3.1666666666666665</v>
      </c>
      <c r="J503" s="50" t="s">
        <v>166</v>
      </c>
      <c r="K503" s="14" t="s">
        <v>175</v>
      </c>
      <c r="L503" s="14">
        <v>0.25</v>
      </c>
      <c r="M503" s="14">
        <v>0.1875</v>
      </c>
      <c r="N503" s="14">
        <v>0.21875</v>
      </c>
    </row>
    <row r="504" spans="1:14" ht="13.8" x14ac:dyDescent="0.3">
      <c r="A504" s="44" t="s">
        <v>64</v>
      </c>
      <c r="B504" s="45" t="s">
        <v>68</v>
      </c>
      <c r="C504" s="13" t="s">
        <v>42</v>
      </c>
      <c r="D504" s="13" t="s">
        <v>45</v>
      </c>
      <c r="E504" s="13">
        <v>2011</v>
      </c>
      <c r="F504" s="13" t="s">
        <v>117</v>
      </c>
      <c r="G504" s="14">
        <v>0</v>
      </c>
      <c r="H504" s="33">
        <v>40527</v>
      </c>
      <c r="I504" s="29">
        <v>3.1666666666666665</v>
      </c>
      <c r="J504" s="50" t="s">
        <v>166</v>
      </c>
      <c r="K504" s="14" t="s">
        <v>176</v>
      </c>
      <c r="L504" s="14">
        <v>0.1875</v>
      </c>
      <c r="M504" s="14">
        <v>0.1875</v>
      </c>
      <c r="N504" s="14">
        <v>0.1875</v>
      </c>
    </row>
    <row r="505" spans="1:14" ht="13.8" x14ac:dyDescent="0.3">
      <c r="A505" s="44" t="s">
        <v>64</v>
      </c>
      <c r="B505" s="45" t="s">
        <v>68</v>
      </c>
      <c r="C505" s="13" t="s">
        <v>42</v>
      </c>
      <c r="D505" s="13" t="s">
        <v>45</v>
      </c>
      <c r="E505" s="13">
        <v>2011</v>
      </c>
      <c r="F505" s="13" t="s">
        <v>117</v>
      </c>
      <c r="G505" s="14">
        <v>0</v>
      </c>
      <c r="H505" s="33">
        <v>40527</v>
      </c>
      <c r="I505" s="29">
        <v>3.1666666666666665</v>
      </c>
      <c r="J505" s="50" t="s">
        <v>166</v>
      </c>
      <c r="K505" s="14" t="s">
        <v>177</v>
      </c>
      <c r="L505" s="14">
        <v>0.1875</v>
      </c>
      <c r="M505" s="14">
        <v>0.1875</v>
      </c>
      <c r="N505" s="14">
        <v>0.1875</v>
      </c>
    </row>
    <row r="506" spans="1:14" ht="13.8" x14ac:dyDescent="0.3">
      <c r="A506" s="44" t="s">
        <v>64</v>
      </c>
      <c r="B506" s="45" t="s">
        <v>68</v>
      </c>
      <c r="C506" s="13" t="s">
        <v>42</v>
      </c>
      <c r="D506" s="13" t="s">
        <v>107</v>
      </c>
      <c r="E506" s="13">
        <v>2011</v>
      </c>
      <c r="F506" s="13" t="s">
        <v>117</v>
      </c>
      <c r="G506" s="14">
        <v>0</v>
      </c>
      <c r="H506" s="33">
        <v>40527</v>
      </c>
      <c r="I506" s="29">
        <v>3.1666666666666665</v>
      </c>
      <c r="J506" s="50" t="s">
        <v>164</v>
      </c>
      <c r="K506" s="14" t="s">
        <v>172</v>
      </c>
      <c r="L506" s="14">
        <v>0.125</v>
      </c>
      <c r="M506" s="14">
        <v>6.25E-2</v>
      </c>
      <c r="N506" s="14">
        <v>9.375E-2</v>
      </c>
    </row>
    <row r="507" spans="1:14" ht="13.8" x14ac:dyDescent="0.3">
      <c r="A507" s="44" t="s">
        <v>64</v>
      </c>
      <c r="B507" s="45" t="s">
        <v>68</v>
      </c>
      <c r="C507" s="13" t="s">
        <v>42</v>
      </c>
      <c r="D507" s="13" t="s">
        <v>107</v>
      </c>
      <c r="E507" s="13">
        <v>2011</v>
      </c>
      <c r="F507" s="13" t="s">
        <v>117</v>
      </c>
      <c r="G507" s="14">
        <v>0</v>
      </c>
      <c r="H507" s="33">
        <v>40527</v>
      </c>
      <c r="I507" s="29">
        <v>3.1666666666666665</v>
      </c>
      <c r="J507" s="50" t="s">
        <v>164</v>
      </c>
      <c r="K507" s="14" t="s">
        <v>173</v>
      </c>
      <c r="L507" s="14">
        <v>0.125</v>
      </c>
      <c r="M507" s="14">
        <v>6.25E-2</v>
      </c>
      <c r="N507" s="14">
        <v>9.375E-2</v>
      </c>
    </row>
    <row r="508" spans="1:14" ht="13.8" x14ac:dyDescent="0.3">
      <c r="A508" s="44" t="s">
        <v>64</v>
      </c>
      <c r="B508" s="45" t="s">
        <v>68</v>
      </c>
      <c r="C508" s="13" t="s">
        <v>42</v>
      </c>
      <c r="D508" s="13" t="s">
        <v>107</v>
      </c>
      <c r="E508" s="13">
        <v>2011</v>
      </c>
      <c r="F508" s="13" t="s">
        <v>117</v>
      </c>
      <c r="G508" s="14">
        <v>0</v>
      </c>
      <c r="H508" s="33">
        <v>40527</v>
      </c>
      <c r="I508" s="29">
        <v>3.1666666666666665</v>
      </c>
      <c r="J508" s="50" t="s">
        <v>164</v>
      </c>
      <c r="K508" s="14" t="s">
        <v>174</v>
      </c>
      <c r="L508" s="14">
        <v>0.125</v>
      </c>
      <c r="M508" s="14">
        <v>0.125</v>
      </c>
      <c r="N508" s="14">
        <v>0.125</v>
      </c>
    </row>
    <row r="509" spans="1:14" ht="13.8" x14ac:dyDescent="0.3">
      <c r="A509" s="44" t="s">
        <v>64</v>
      </c>
      <c r="B509" s="45" t="s">
        <v>68</v>
      </c>
      <c r="C509" s="13" t="s">
        <v>42</v>
      </c>
      <c r="D509" s="13" t="s">
        <v>107</v>
      </c>
      <c r="E509" s="13">
        <v>2011</v>
      </c>
      <c r="F509" s="13" t="s">
        <v>117</v>
      </c>
      <c r="G509" s="14">
        <v>0</v>
      </c>
      <c r="H509" s="33">
        <v>40527</v>
      </c>
      <c r="I509" s="29">
        <v>3.1666666666666665</v>
      </c>
      <c r="J509" s="50" t="s">
        <v>164</v>
      </c>
      <c r="K509" s="14" t="s">
        <v>175</v>
      </c>
      <c r="L509" s="14">
        <v>0.125</v>
      </c>
      <c r="M509" s="14">
        <v>0.125</v>
      </c>
      <c r="N509" s="14">
        <v>0.125</v>
      </c>
    </row>
    <row r="510" spans="1:14" ht="13.8" x14ac:dyDescent="0.3">
      <c r="A510" s="44" t="s">
        <v>64</v>
      </c>
      <c r="B510" s="45" t="s">
        <v>68</v>
      </c>
      <c r="C510" s="13" t="s">
        <v>42</v>
      </c>
      <c r="D510" s="13" t="s">
        <v>107</v>
      </c>
      <c r="E510" s="13">
        <v>2011</v>
      </c>
      <c r="F510" s="13" t="s">
        <v>117</v>
      </c>
      <c r="G510" s="14">
        <v>0</v>
      </c>
      <c r="H510" s="33">
        <v>40527</v>
      </c>
      <c r="I510" s="29">
        <v>3.1666666666666665</v>
      </c>
      <c r="J510" s="50" t="s">
        <v>164</v>
      </c>
      <c r="K510" s="14" t="s">
        <v>176</v>
      </c>
      <c r="L510" s="14">
        <v>0.125</v>
      </c>
      <c r="M510" s="14">
        <v>0.125</v>
      </c>
      <c r="N510" s="14">
        <v>0.125</v>
      </c>
    </row>
    <row r="511" spans="1:14" ht="13.8" x14ac:dyDescent="0.3">
      <c r="A511" s="44" t="s">
        <v>64</v>
      </c>
      <c r="B511" s="45" t="s">
        <v>68</v>
      </c>
      <c r="C511" s="13" t="s">
        <v>42</v>
      </c>
      <c r="D511" s="13" t="s">
        <v>107</v>
      </c>
      <c r="E511" s="13">
        <v>2011</v>
      </c>
      <c r="F511" s="13" t="s">
        <v>117</v>
      </c>
      <c r="G511" s="14">
        <v>0</v>
      </c>
      <c r="H511" s="33">
        <v>40527</v>
      </c>
      <c r="I511" s="29">
        <v>3.1666666666666665</v>
      </c>
      <c r="J511" s="50" t="s">
        <v>164</v>
      </c>
      <c r="K511" s="14" t="s">
        <v>177</v>
      </c>
      <c r="L511" s="14">
        <v>0.125</v>
      </c>
      <c r="M511" s="14">
        <v>0.125</v>
      </c>
      <c r="N511" s="14">
        <v>0.125</v>
      </c>
    </row>
    <row r="512" spans="1:14" ht="13.8" x14ac:dyDescent="0.3">
      <c r="A512" s="44" t="s">
        <v>64</v>
      </c>
      <c r="B512" s="45" t="s">
        <v>68</v>
      </c>
      <c r="C512" s="13" t="s">
        <v>42</v>
      </c>
      <c r="D512" s="13" t="s">
        <v>107</v>
      </c>
      <c r="E512" s="13">
        <v>2011</v>
      </c>
      <c r="F512" s="13" t="s">
        <v>117</v>
      </c>
      <c r="G512" s="14">
        <v>0</v>
      </c>
      <c r="H512" s="33">
        <v>40527</v>
      </c>
      <c r="I512" s="29">
        <v>3.1666666666666665</v>
      </c>
      <c r="J512" s="50" t="s">
        <v>165</v>
      </c>
      <c r="K512" s="14" t="s">
        <v>172</v>
      </c>
      <c r="L512" s="14">
        <v>0.1875</v>
      </c>
      <c r="M512" s="14">
        <v>0.1875</v>
      </c>
      <c r="N512" s="14">
        <v>0.1875</v>
      </c>
    </row>
    <row r="513" spans="1:14" ht="13.8" x14ac:dyDescent="0.3">
      <c r="A513" s="44" t="s">
        <v>64</v>
      </c>
      <c r="B513" s="45" t="s">
        <v>68</v>
      </c>
      <c r="C513" s="13" t="s">
        <v>42</v>
      </c>
      <c r="D513" s="13" t="s">
        <v>107</v>
      </c>
      <c r="E513" s="13">
        <v>2011</v>
      </c>
      <c r="F513" s="13" t="s">
        <v>117</v>
      </c>
      <c r="G513" s="14">
        <v>0</v>
      </c>
      <c r="H513" s="33">
        <v>40527</v>
      </c>
      <c r="I513" s="29">
        <v>3.1666666666666665</v>
      </c>
      <c r="J513" s="50" t="s">
        <v>165</v>
      </c>
      <c r="K513" s="14" t="s">
        <v>173</v>
      </c>
      <c r="L513" s="14">
        <v>0.1875</v>
      </c>
      <c r="M513" s="14">
        <v>0.1875</v>
      </c>
      <c r="N513" s="14">
        <v>0.1875</v>
      </c>
    </row>
    <row r="514" spans="1:14" ht="13.8" x14ac:dyDescent="0.3">
      <c r="A514" s="44" t="s">
        <v>64</v>
      </c>
      <c r="B514" s="45" t="s">
        <v>68</v>
      </c>
      <c r="C514" s="13" t="s">
        <v>42</v>
      </c>
      <c r="D514" s="13" t="s">
        <v>107</v>
      </c>
      <c r="E514" s="13">
        <v>2011</v>
      </c>
      <c r="F514" s="13" t="s">
        <v>117</v>
      </c>
      <c r="G514" s="14">
        <v>0</v>
      </c>
      <c r="H514" s="33">
        <v>40527</v>
      </c>
      <c r="I514" s="29">
        <v>3.1666666666666665</v>
      </c>
      <c r="J514" s="50" t="s">
        <v>165</v>
      </c>
      <c r="K514" s="14" t="s">
        <v>174</v>
      </c>
      <c r="L514" s="14">
        <v>0.125</v>
      </c>
      <c r="M514" s="14">
        <v>0.125</v>
      </c>
      <c r="N514" s="14">
        <v>0.125</v>
      </c>
    </row>
    <row r="515" spans="1:14" ht="13.8" x14ac:dyDescent="0.3">
      <c r="A515" s="44" t="s">
        <v>64</v>
      </c>
      <c r="B515" s="45" t="s">
        <v>68</v>
      </c>
      <c r="C515" s="13" t="s">
        <v>42</v>
      </c>
      <c r="D515" s="13" t="s">
        <v>107</v>
      </c>
      <c r="E515" s="13">
        <v>2011</v>
      </c>
      <c r="F515" s="13" t="s">
        <v>117</v>
      </c>
      <c r="G515" s="14">
        <v>0</v>
      </c>
      <c r="H515" s="33">
        <v>40527</v>
      </c>
      <c r="I515" s="29">
        <v>3.1666666666666665</v>
      </c>
      <c r="J515" s="50" t="s">
        <v>165</v>
      </c>
      <c r="K515" s="14" t="s">
        <v>175</v>
      </c>
      <c r="L515" s="14">
        <v>0.125</v>
      </c>
      <c r="M515" s="14">
        <v>0.125</v>
      </c>
      <c r="N515" s="14">
        <v>0.125</v>
      </c>
    </row>
    <row r="516" spans="1:14" ht="13.8" x14ac:dyDescent="0.3">
      <c r="A516" s="44" t="s">
        <v>64</v>
      </c>
      <c r="B516" s="45" t="s">
        <v>68</v>
      </c>
      <c r="C516" s="13" t="s">
        <v>42</v>
      </c>
      <c r="D516" s="13" t="s">
        <v>107</v>
      </c>
      <c r="E516" s="13">
        <v>2011</v>
      </c>
      <c r="F516" s="13" t="s">
        <v>117</v>
      </c>
      <c r="G516" s="14">
        <v>0</v>
      </c>
      <c r="H516" s="33">
        <v>40527</v>
      </c>
      <c r="I516" s="29">
        <v>3.1666666666666665</v>
      </c>
      <c r="J516" s="50" t="s">
        <v>165</v>
      </c>
      <c r="K516" s="14" t="s">
        <v>176</v>
      </c>
      <c r="L516" s="14">
        <v>0.1875</v>
      </c>
      <c r="M516" s="14">
        <v>0.125</v>
      </c>
      <c r="N516" s="14">
        <v>0.15625</v>
      </c>
    </row>
    <row r="517" spans="1:14" ht="13.8" x14ac:dyDescent="0.3">
      <c r="A517" s="44" t="s">
        <v>64</v>
      </c>
      <c r="B517" s="45" t="s">
        <v>68</v>
      </c>
      <c r="C517" s="13" t="s">
        <v>42</v>
      </c>
      <c r="D517" s="13" t="s">
        <v>107</v>
      </c>
      <c r="E517" s="13">
        <v>2011</v>
      </c>
      <c r="F517" s="13" t="s">
        <v>117</v>
      </c>
      <c r="G517" s="14">
        <v>0</v>
      </c>
      <c r="H517" s="33">
        <v>40527</v>
      </c>
      <c r="I517" s="29">
        <v>3.1666666666666665</v>
      </c>
      <c r="J517" s="50" t="s">
        <v>165</v>
      </c>
      <c r="K517" s="14" t="s">
        <v>177</v>
      </c>
      <c r="L517" s="14">
        <v>0.1875</v>
      </c>
      <c r="M517" s="14">
        <v>0.125</v>
      </c>
      <c r="N517" s="14">
        <v>0.15625</v>
      </c>
    </row>
    <row r="518" spans="1:14" ht="13.8" x14ac:dyDescent="0.3">
      <c r="A518" s="44" t="s">
        <v>64</v>
      </c>
      <c r="B518" s="45" t="s">
        <v>68</v>
      </c>
      <c r="C518" s="13" t="s">
        <v>42</v>
      </c>
      <c r="D518" s="13" t="s">
        <v>107</v>
      </c>
      <c r="E518" s="13">
        <v>2011</v>
      </c>
      <c r="F518" s="13" t="s">
        <v>117</v>
      </c>
      <c r="G518" s="14">
        <v>0</v>
      </c>
      <c r="H518" s="33">
        <v>40527</v>
      </c>
      <c r="I518" s="29">
        <v>3.1666666666666665</v>
      </c>
      <c r="J518" s="50" t="s">
        <v>166</v>
      </c>
      <c r="K518" s="14" t="s">
        <v>172</v>
      </c>
      <c r="L518" s="14">
        <v>0.125</v>
      </c>
      <c r="M518" s="14">
        <v>0.125</v>
      </c>
      <c r="N518" s="14">
        <v>0.125</v>
      </c>
    </row>
    <row r="519" spans="1:14" ht="13.8" x14ac:dyDescent="0.3">
      <c r="A519" s="44" t="s">
        <v>64</v>
      </c>
      <c r="B519" s="45" t="s">
        <v>68</v>
      </c>
      <c r="C519" s="13" t="s">
        <v>42</v>
      </c>
      <c r="D519" s="13" t="s">
        <v>107</v>
      </c>
      <c r="E519" s="13">
        <v>2011</v>
      </c>
      <c r="F519" s="13" t="s">
        <v>117</v>
      </c>
      <c r="G519" s="14">
        <v>0</v>
      </c>
      <c r="H519" s="33">
        <v>40527</v>
      </c>
      <c r="I519" s="29">
        <v>3.1666666666666665</v>
      </c>
      <c r="J519" s="50" t="s">
        <v>166</v>
      </c>
      <c r="K519" s="14" t="s">
        <v>173</v>
      </c>
      <c r="L519" s="14">
        <v>0.125</v>
      </c>
      <c r="M519" s="14">
        <v>0.125</v>
      </c>
      <c r="N519" s="14">
        <v>0.125</v>
      </c>
    </row>
    <row r="520" spans="1:14" ht="13.8" x14ac:dyDescent="0.3">
      <c r="A520" s="44" t="s">
        <v>64</v>
      </c>
      <c r="B520" s="45" t="s">
        <v>68</v>
      </c>
      <c r="C520" s="13" t="s">
        <v>42</v>
      </c>
      <c r="D520" s="13" t="s">
        <v>107</v>
      </c>
      <c r="E520" s="13">
        <v>2011</v>
      </c>
      <c r="F520" s="13" t="s">
        <v>117</v>
      </c>
      <c r="G520" s="14">
        <v>0</v>
      </c>
      <c r="H520" s="33">
        <v>40527</v>
      </c>
      <c r="I520" s="29">
        <v>3.1666666666666665</v>
      </c>
      <c r="J520" s="50" t="s">
        <v>166</v>
      </c>
      <c r="K520" s="14" t="s">
        <v>174</v>
      </c>
      <c r="L520" s="14">
        <v>0.1875</v>
      </c>
      <c r="M520" s="14">
        <v>0.125</v>
      </c>
      <c r="N520" s="14">
        <v>0.15625</v>
      </c>
    </row>
    <row r="521" spans="1:14" ht="13.8" x14ac:dyDescent="0.3">
      <c r="A521" s="44" t="s">
        <v>64</v>
      </c>
      <c r="B521" s="45" t="s">
        <v>68</v>
      </c>
      <c r="C521" s="13" t="s">
        <v>42</v>
      </c>
      <c r="D521" s="13" t="s">
        <v>107</v>
      </c>
      <c r="E521" s="13">
        <v>2011</v>
      </c>
      <c r="F521" s="13" t="s">
        <v>117</v>
      </c>
      <c r="G521" s="14">
        <v>0</v>
      </c>
      <c r="H521" s="33">
        <v>40527</v>
      </c>
      <c r="I521" s="29">
        <v>3.1666666666666665</v>
      </c>
      <c r="J521" s="50" t="s">
        <v>166</v>
      </c>
      <c r="K521" s="14" t="s">
        <v>175</v>
      </c>
      <c r="L521" s="14">
        <v>0.1875</v>
      </c>
      <c r="M521" s="14">
        <v>0.125</v>
      </c>
      <c r="N521" s="14">
        <v>0.15625</v>
      </c>
    </row>
    <row r="522" spans="1:14" ht="13.8" x14ac:dyDescent="0.3">
      <c r="A522" s="64" t="s">
        <v>64</v>
      </c>
      <c r="B522" s="65" t="s">
        <v>68</v>
      </c>
      <c r="C522" s="13" t="s">
        <v>42</v>
      </c>
      <c r="D522" s="13" t="s">
        <v>107</v>
      </c>
      <c r="E522" s="13">
        <v>2011</v>
      </c>
      <c r="F522" s="13" t="s">
        <v>117</v>
      </c>
      <c r="G522" s="14">
        <v>0</v>
      </c>
      <c r="H522" s="33">
        <v>40527</v>
      </c>
      <c r="I522" s="29">
        <v>3.1666666666666665</v>
      </c>
      <c r="J522" s="50" t="s">
        <v>166</v>
      </c>
      <c r="K522" s="14" t="s">
        <v>176</v>
      </c>
      <c r="L522" s="14">
        <v>0.1875</v>
      </c>
      <c r="M522" s="14">
        <v>0.1875</v>
      </c>
      <c r="N522" s="14">
        <v>0.1875</v>
      </c>
    </row>
    <row r="523" spans="1:14" ht="13.8" x14ac:dyDescent="0.3">
      <c r="A523" s="64" t="s">
        <v>64</v>
      </c>
      <c r="B523" s="65" t="s">
        <v>68</v>
      </c>
      <c r="C523" s="13" t="s">
        <v>42</v>
      </c>
      <c r="D523" s="13" t="s">
        <v>107</v>
      </c>
      <c r="E523" s="13">
        <v>2011</v>
      </c>
      <c r="F523" s="13" t="s">
        <v>117</v>
      </c>
      <c r="G523" s="14">
        <v>0</v>
      </c>
      <c r="H523" s="33">
        <v>40527</v>
      </c>
      <c r="I523" s="29">
        <v>3.1666666666666665</v>
      </c>
      <c r="J523" s="50" t="s">
        <v>166</v>
      </c>
      <c r="K523" s="14" t="s">
        <v>177</v>
      </c>
      <c r="L523" s="14">
        <v>0.1875</v>
      </c>
      <c r="M523" s="14">
        <v>0.125</v>
      </c>
      <c r="N523" s="14">
        <v>0.15625</v>
      </c>
    </row>
    <row r="524" spans="1:14" ht="13.8" x14ac:dyDescent="0.3">
      <c r="A524" s="64" t="s">
        <v>65</v>
      </c>
      <c r="B524" s="65" t="s">
        <v>68</v>
      </c>
      <c r="C524" s="13" t="s">
        <v>42</v>
      </c>
      <c r="D524" s="13" t="s">
        <v>45</v>
      </c>
      <c r="E524" s="13">
        <v>2012</v>
      </c>
      <c r="F524" s="13" t="s">
        <v>118</v>
      </c>
      <c r="G524" s="14">
        <v>0</v>
      </c>
      <c r="H524" s="33" t="s">
        <v>144</v>
      </c>
      <c r="I524" s="29">
        <v>2.8333333333333335</v>
      </c>
      <c r="J524" s="50" t="s">
        <v>164</v>
      </c>
      <c r="K524" s="14" t="s">
        <v>172</v>
      </c>
      <c r="L524" s="14">
        <v>6.25E-2</v>
      </c>
      <c r="M524" s="14">
        <v>0</v>
      </c>
      <c r="N524" s="14">
        <v>3.125E-2</v>
      </c>
    </row>
    <row r="525" spans="1:14" ht="13.8" x14ac:dyDescent="0.3">
      <c r="A525" s="64" t="s">
        <v>65</v>
      </c>
      <c r="B525" s="65" t="s">
        <v>68</v>
      </c>
      <c r="C525" s="13" t="s">
        <v>42</v>
      </c>
      <c r="D525" s="13" t="s">
        <v>45</v>
      </c>
      <c r="E525" s="13">
        <v>2012</v>
      </c>
      <c r="F525" s="13" t="s">
        <v>118</v>
      </c>
      <c r="G525" s="14">
        <v>0</v>
      </c>
      <c r="H525" s="33" t="s">
        <v>144</v>
      </c>
      <c r="I525" s="29">
        <v>2.8333333333333335</v>
      </c>
      <c r="J525" s="50" t="s">
        <v>164</v>
      </c>
      <c r="K525" s="14" t="s">
        <v>211</v>
      </c>
      <c r="L525" s="14">
        <v>0.125</v>
      </c>
      <c r="M525" s="14">
        <v>0</v>
      </c>
      <c r="N525" s="14">
        <v>6.25E-2</v>
      </c>
    </row>
    <row r="526" spans="1:14" ht="13.8" x14ac:dyDescent="0.3">
      <c r="A526" s="64" t="s">
        <v>65</v>
      </c>
      <c r="B526" s="65" t="s">
        <v>68</v>
      </c>
      <c r="C526" s="13" t="s">
        <v>42</v>
      </c>
      <c r="D526" s="13" t="s">
        <v>45</v>
      </c>
      <c r="E526" s="13">
        <v>2012</v>
      </c>
      <c r="F526" s="13" t="s">
        <v>118</v>
      </c>
      <c r="G526" s="14">
        <v>0</v>
      </c>
      <c r="H526" s="33" t="s">
        <v>144</v>
      </c>
      <c r="I526" s="29">
        <v>2.8333333333333335</v>
      </c>
      <c r="J526" s="50" t="s">
        <v>164</v>
      </c>
      <c r="K526" s="14" t="s">
        <v>212</v>
      </c>
      <c r="L526" s="14">
        <v>6.25E-2</v>
      </c>
      <c r="M526" s="14">
        <v>6.25E-2</v>
      </c>
      <c r="N526" s="14">
        <v>6.25E-2</v>
      </c>
    </row>
    <row r="527" spans="1:14" ht="13.8" x14ac:dyDescent="0.3">
      <c r="A527" s="64" t="s">
        <v>65</v>
      </c>
      <c r="B527" s="65" t="s">
        <v>68</v>
      </c>
      <c r="C527" s="13" t="s">
        <v>42</v>
      </c>
      <c r="D527" s="13" t="s">
        <v>45</v>
      </c>
      <c r="E527" s="13">
        <v>2012</v>
      </c>
      <c r="F527" s="13" t="s">
        <v>118</v>
      </c>
      <c r="G527" s="14">
        <v>0</v>
      </c>
      <c r="H527" s="33" t="s">
        <v>144</v>
      </c>
      <c r="I527" s="29">
        <v>2.8333333333333335</v>
      </c>
      <c r="J527" s="50" t="s">
        <v>164</v>
      </c>
      <c r="K527" s="14" t="s">
        <v>213</v>
      </c>
      <c r="L527" s="14">
        <v>6.25E-2</v>
      </c>
      <c r="M527" s="14">
        <v>0</v>
      </c>
      <c r="N527" s="14">
        <v>3.125E-2</v>
      </c>
    </row>
    <row r="528" spans="1:14" ht="13.8" x14ac:dyDescent="0.3">
      <c r="A528" s="64" t="s">
        <v>65</v>
      </c>
      <c r="B528" s="65" t="s">
        <v>68</v>
      </c>
      <c r="C528" s="13" t="s">
        <v>42</v>
      </c>
      <c r="D528" s="13" t="s">
        <v>45</v>
      </c>
      <c r="E528" s="13">
        <v>2012</v>
      </c>
      <c r="F528" s="13" t="s">
        <v>118</v>
      </c>
      <c r="G528" s="14">
        <v>0</v>
      </c>
      <c r="H528" s="33" t="s">
        <v>144</v>
      </c>
      <c r="I528" s="29">
        <v>2.8333333333333335</v>
      </c>
      <c r="J528" s="50" t="s">
        <v>164</v>
      </c>
      <c r="K528" s="14" t="s">
        <v>214</v>
      </c>
      <c r="L528" s="14">
        <v>0.125</v>
      </c>
      <c r="M528" s="14">
        <v>0.125</v>
      </c>
      <c r="N528" s="14">
        <v>0.125</v>
      </c>
    </row>
    <row r="529" spans="1:14" ht="13.8" x14ac:dyDescent="0.3">
      <c r="A529" s="64" t="s">
        <v>65</v>
      </c>
      <c r="B529" s="65" t="s">
        <v>68</v>
      </c>
      <c r="C529" s="13" t="s">
        <v>42</v>
      </c>
      <c r="D529" s="13" t="s">
        <v>45</v>
      </c>
      <c r="E529" s="13">
        <v>2012</v>
      </c>
      <c r="F529" s="13" t="s">
        <v>118</v>
      </c>
      <c r="G529" s="14">
        <v>0</v>
      </c>
      <c r="H529" s="33" t="s">
        <v>144</v>
      </c>
      <c r="I529" s="29">
        <v>2.8333333333333335</v>
      </c>
      <c r="J529" s="50" t="s">
        <v>164</v>
      </c>
      <c r="K529" s="14" t="s">
        <v>215</v>
      </c>
      <c r="L529" s="14">
        <v>0.125</v>
      </c>
      <c r="M529" s="14">
        <v>0</v>
      </c>
      <c r="N529" s="14">
        <v>6.25E-2</v>
      </c>
    </row>
    <row r="530" spans="1:14" ht="13.8" x14ac:dyDescent="0.3">
      <c r="A530" s="64" t="s">
        <v>65</v>
      </c>
      <c r="B530" s="65" t="s">
        <v>68</v>
      </c>
      <c r="C530" s="13" t="s">
        <v>42</v>
      </c>
      <c r="D530" s="13" t="s">
        <v>45</v>
      </c>
      <c r="E530" s="13">
        <v>2012</v>
      </c>
      <c r="F530" s="13" t="s">
        <v>118</v>
      </c>
      <c r="G530" s="14">
        <v>0</v>
      </c>
      <c r="H530" s="33" t="s">
        <v>144</v>
      </c>
      <c r="I530" s="29">
        <v>2.8333333333333335</v>
      </c>
      <c r="J530" s="50" t="s">
        <v>164</v>
      </c>
      <c r="K530" s="14" t="s">
        <v>216</v>
      </c>
      <c r="L530" s="14">
        <v>6.25E-2</v>
      </c>
      <c r="M530" s="14">
        <v>0</v>
      </c>
      <c r="N530" s="14">
        <v>3.125E-2</v>
      </c>
    </row>
    <row r="531" spans="1:14" ht="13.8" x14ac:dyDescent="0.3">
      <c r="A531" s="64" t="s">
        <v>65</v>
      </c>
      <c r="B531" s="65" t="s">
        <v>68</v>
      </c>
      <c r="C531" s="13" t="s">
        <v>42</v>
      </c>
      <c r="D531" s="13" t="s">
        <v>45</v>
      </c>
      <c r="E531" s="13">
        <v>2012</v>
      </c>
      <c r="F531" s="13" t="s">
        <v>118</v>
      </c>
      <c r="G531" s="14">
        <v>0</v>
      </c>
      <c r="H531" s="33" t="s">
        <v>144</v>
      </c>
      <c r="I531" s="29">
        <v>2.8333333333333335</v>
      </c>
      <c r="J531" s="50" t="s">
        <v>165</v>
      </c>
      <c r="K531" s="14" t="s">
        <v>172</v>
      </c>
      <c r="L531" s="14">
        <v>6.25E-2</v>
      </c>
      <c r="M531" s="14">
        <v>0</v>
      </c>
      <c r="N531" s="14">
        <v>3.125E-2</v>
      </c>
    </row>
    <row r="532" spans="1:14" ht="13.8" x14ac:dyDescent="0.3">
      <c r="A532" s="64" t="s">
        <v>65</v>
      </c>
      <c r="B532" s="65" t="s">
        <v>68</v>
      </c>
      <c r="C532" s="13" t="s">
        <v>42</v>
      </c>
      <c r="D532" s="13" t="s">
        <v>45</v>
      </c>
      <c r="E532" s="13">
        <v>2012</v>
      </c>
      <c r="F532" s="13" t="s">
        <v>118</v>
      </c>
      <c r="G532" s="14">
        <v>0</v>
      </c>
      <c r="H532" s="33" t="s">
        <v>144</v>
      </c>
      <c r="I532" s="29">
        <v>2.8333333333333335</v>
      </c>
      <c r="J532" s="50" t="s">
        <v>165</v>
      </c>
      <c r="K532" s="14" t="s">
        <v>211</v>
      </c>
      <c r="L532" s="14">
        <v>6.25E-2</v>
      </c>
      <c r="M532" s="14">
        <v>0</v>
      </c>
      <c r="N532" s="14">
        <v>3.125E-2</v>
      </c>
    </row>
    <row r="533" spans="1:14" ht="13.8" x14ac:dyDescent="0.3">
      <c r="A533" s="64" t="s">
        <v>65</v>
      </c>
      <c r="B533" s="65" t="s">
        <v>68</v>
      </c>
      <c r="C533" s="13" t="s">
        <v>42</v>
      </c>
      <c r="D533" s="13" t="s">
        <v>45</v>
      </c>
      <c r="E533" s="13">
        <v>2012</v>
      </c>
      <c r="F533" s="13" t="s">
        <v>118</v>
      </c>
      <c r="G533" s="14">
        <v>0</v>
      </c>
      <c r="H533" s="33" t="s">
        <v>144</v>
      </c>
      <c r="I533" s="29">
        <v>2.8333333333333335</v>
      </c>
      <c r="J533" s="50" t="s">
        <v>165</v>
      </c>
      <c r="K533" s="14" t="s">
        <v>212</v>
      </c>
      <c r="L533" s="14">
        <v>6.25E-2</v>
      </c>
      <c r="M533" s="14">
        <v>0</v>
      </c>
      <c r="N533" s="14">
        <v>3.125E-2</v>
      </c>
    </row>
    <row r="534" spans="1:14" ht="13.8" x14ac:dyDescent="0.3">
      <c r="A534" s="64" t="s">
        <v>65</v>
      </c>
      <c r="B534" s="65" t="s">
        <v>68</v>
      </c>
      <c r="C534" s="13" t="s">
        <v>42</v>
      </c>
      <c r="D534" s="13" t="s">
        <v>45</v>
      </c>
      <c r="E534" s="13">
        <v>2012</v>
      </c>
      <c r="F534" s="13" t="s">
        <v>118</v>
      </c>
      <c r="G534" s="14">
        <v>0</v>
      </c>
      <c r="H534" s="33" t="s">
        <v>144</v>
      </c>
      <c r="I534" s="29">
        <v>2.8333333333333335</v>
      </c>
      <c r="J534" s="50" t="s">
        <v>165</v>
      </c>
      <c r="K534" s="14" t="s">
        <v>213</v>
      </c>
      <c r="L534" s="14">
        <v>0.125</v>
      </c>
      <c r="M534" s="14">
        <v>0</v>
      </c>
      <c r="N534" s="14">
        <v>6.25E-2</v>
      </c>
    </row>
    <row r="535" spans="1:14" ht="13.8" x14ac:dyDescent="0.3">
      <c r="A535" s="64" t="s">
        <v>65</v>
      </c>
      <c r="B535" s="65" t="s">
        <v>68</v>
      </c>
      <c r="C535" s="13" t="s">
        <v>42</v>
      </c>
      <c r="D535" s="13" t="s">
        <v>45</v>
      </c>
      <c r="E535" s="13">
        <v>2012</v>
      </c>
      <c r="F535" s="13" t="s">
        <v>118</v>
      </c>
      <c r="G535" s="14">
        <v>0</v>
      </c>
      <c r="H535" s="33" t="s">
        <v>144</v>
      </c>
      <c r="I535" s="29">
        <v>2.8333333333333335</v>
      </c>
      <c r="J535" s="50" t="s">
        <v>165</v>
      </c>
      <c r="K535" s="14" t="s">
        <v>214</v>
      </c>
      <c r="L535" s="14">
        <v>6.25E-2</v>
      </c>
      <c r="M535" s="14">
        <v>0</v>
      </c>
      <c r="N535" s="14">
        <v>3.125E-2</v>
      </c>
    </row>
    <row r="536" spans="1:14" ht="13.8" x14ac:dyDescent="0.3">
      <c r="A536" s="64" t="s">
        <v>65</v>
      </c>
      <c r="B536" s="65" t="s">
        <v>68</v>
      </c>
      <c r="C536" s="13" t="s">
        <v>42</v>
      </c>
      <c r="D536" s="13" t="s">
        <v>45</v>
      </c>
      <c r="E536" s="13">
        <v>2012</v>
      </c>
      <c r="F536" s="13" t="s">
        <v>118</v>
      </c>
      <c r="G536" s="14">
        <v>0</v>
      </c>
      <c r="H536" s="33" t="s">
        <v>144</v>
      </c>
      <c r="I536" s="29">
        <v>2.8333333333333335</v>
      </c>
      <c r="J536" s="50" t="s">
        <v>165</v>
      </c>
      <c r="K536" s="14" t="s">
        <v>215</v>
      </c>
      <c r="L536" s="14">
        <v>6.25E-2</v>
      </c>
      <c r="M536" s="14">
        <v>6.25E-2</v>
      </c>
      <c r="N536" s="14">
        <v>6.25E-2</v>
      </c>
    </row>
    <row r="537" spans="1:14" ht="13.8" x14ac:dyDescent="0.3">
      <c r="A537" s="64" t="s">
        <v>65</v>
      </c>
      <c r="B537" s="65" t="s">
        <v>68</v>
      </c>
      <c r="C537" s="13" t="s">
        <v>42</v>
      </c>
      <c r="D537" s="13" t="s">
        <v>45</v>
      </c>
      <c r="E537" s="13">
        <v>2012</v>
      </c>
      <c r="F537" s="13" t="s">
        <v>118</v>
      </c>
      <c r="G537" s="14">
        <v>0</v>
      </c>
      <c r="H537" s="33" t="s">
        <v>144</v>
      </c>
      <c r="I537" s="29">
        <v>2.8333333333333335</v>
      </c>
      <c r="J537" s="50" t="s">
        <v>165</v>
      </c>
      <c r="K537" s="14" t="s">
        <v>216</v>
      </c>
      <c r="L537" s="14">
        <v>0.125</v>
      </c>
      <c r="M537" s="14">
        <v>0</v>
      </c>
      <c r="N537" s="14">
        <v>6.25E-2</v>
      </c>
    </row>
    <row r="538" spans="1:14" ht="13.8" x14ac:dyDescent="0.3">
      <c r="A538" s="64" t="s">
        <v>65</v>
      </c>
      <c r="B538" s="65" t="s">
        <v>68</v>
      </c>
      <c r="C538" s="13" t="s">
        <v>42</v>
      </c>
      <c r="D538" s="13" t="s">
        <v>45</v>
      </c>
      <c r="E538" s="13">
        <v>2012</v>
      </c>
      <c r="F538" s="13" t="s">
        <v>118</v>
      </c>
      <c r="G538" s="14">
        <v>0</v>
      </c>
      <c r="H538" s="33" t="s">
        <v>144</v>
      </c>
      <c r="I538" s="29">
        <v>2.8333333333333335</v>
      </c>
      <c r="J538" s="50" t="s">
        <v>166</v>
      </c>
      <c r="K538" s="14" t="s">
        <v>172</v>
      </c>
      <c r="L538" s="14">
        <v>0.125</v>
      </c>
      <c r="M538" s="14">
        <v>0</v>
      </c>
      <c r="N538" s="14">
        <v>6.25E-2</v>
      </c>
    </row>
    <row r="539" spans="1:14" ht="13.8" x14ac:dyDescent="0.3">
      <c r="A539" s="64" t="s">
        <v>65</v>
      </c>
      <c r="B539" s="65" t="s">
        <v>68</v>
      </c>
      <c r="C539" s="13" t="s">
        <v>42</v>
      </c>
      <c r="D539" s="13" t="s">
        <v>45</v>
      </c>
      <c r="E539" s="13">
        <v>2012</v>
      </c>
      <c r="F539" s="13" t="s">
        <v>118</v>
      </c>
      <c r="G539" s="14">
        <v>0</v>
      </c>
      <c r="H539" s="33" t="s">
        <v>144</v>
      </c>
      <c r="I539" s="29">
        <v>2.8333333333333335</v>
      </c>
      <c r="J539" s="50" t="s">
        <v>166</v>
      </c>
      <c r="K539" s="14" t="s">
        <v>211</v>
      </c>
      <c r="L539" s="14">
        <v>0.125</v>
      </c>
      <c r="M539" s="14">
        <v>0</v>
      </c>
      <c r="N539" s="14">
        <v>6.25E-2</v>
      </c>
    </row>
    <row r="540" spans="1:14" ht="13.8" x14ac:dyDescent="0.3">
      <c r="A540" s="64" t="s">
        <v>65</v>
      </c>
      <c r="B540" s="65" t="s">
        <v>68</v>
      </c>
      <c r="C540" s="13" t="s">
        <v>42</v>
      </c>
      <c r="D540" s="13" t="s">
        <v>45</v>
      </c>
      <c r="E540" s="13">
        <v>2012</v>
      </c>
      <c r="F540" s="13" t="s">
        <v>118</v>
      </c>
      <c r="G540" s="14">
        <v>0</v>
      </c>
      <c r="H540" s="33" t="s">
        <v>144</v>
      </c>
      <c r="I540" s="29">
        <v>2.8333333333333335</v>
      </c>
      <c r="J540" s="50" t="s">
        <v>166</v>
      </c>
      <c r="K540" s="14" t="s">
        <v>212</v>
      </c>
      <c r="L540" s="14">
        <v>0.125</v>
      </c>
      <c r="M540" s="14">
        <v>0</v>
      </c>
      <c r="N540" s="14">
        <v>6.25E-2</v>
      </c>
    </row>
    <row r="541" spans="1:14" ht="13.8" x14ac:dyDescent="0.3">
      <c r="A541" s="64" t="s">
        <v>65</v>
      </c>
      <c r="B541" s="65" t="s">
        <v>68</v>
      </c>
      <c r="C541" s="13" t="s">
        <v>42</v>
      </c>
      <c r="D541" s="13" t="s">
        <v>45</v>
      </c>
      <c r="E541" s="13">
        <v>2012</v>
      </c>
      <c r="F541" s="13" t="s">
        <v>118</v>
      </c>
      <c r="G541" s="14">
        <v>0</v>
      </c>
      <c r="H541" s="33" t="s">
        <v>144</v>
      </c>
      <c r="I541" s="29">
        <v>2.8333333333333335</v>
      </c>
      <c r="J541" s="50" t="s">
        <v>166</v>
      </c>
      <c r="K541" s="14" t="s">
        <v>213</v>
      </c>
      <c r="L541" s="14">
        <v>6.25E-2</v>
      </c>
      <c r="M541" s="14">
        <v>0</v>
      </c>
      <c r="N541" s="14">
        <v>3.125E-2</v>
      </c>
    </row>
    <row r="542" spans="1:14" ht="13.8" x14ac:dyDescent="0.3">
      <c r="A542" s="64" t="s">
        <v>65</v>
      </c>
      <c r="B542" s="65" t="s">
        <v>68</v>
      </c>
      <c r="C542" s="13" t="s">
        <v>42</v>
      </c>
      <c r="D542" s="13" t="s">
        <v>45</v>
      </c>
      <c r="E542" s="13">
        <v>2012</v>
      </c>
      <c r="F542" s="13" t="s">
        <v>118</v>
      </c>
      <c r="G542" s="14">
        <v>0</v>
      </c>
      <c r="H542" s="33" t="s">
        <v>144</v>
      </c>
      <c r="I542" s="29">
        <v>2.8333333333333335</v>
      </c>
      <c r="J542" s="50" t="s">
        <v>166</v>
      </c>
      <c r="K542" s="14" t="s">
        <v>214</v>
      </c>
      <c r="L542" s="14">
        <v>6.25E-2</v>
      </c>
      <c r="M542" s="14">
        <v>0</v>
      </c>
      <c r="N542" s="14">
        <v>3.125E-2</v>
      </c>
    </row>
    <row r="543" spans="1:14" ht="13.8" x14ac:dyDescent="0.3">
      <c r="A543" s="64" t="s">
        <v>65</v>
      </c>
      <c r="B543" s="65" t="s">
        <v>68</v>
      </c>
      <c r="C543" s="13" t="s">
        <v>42</v>
      </c>
      <c r="D543" s="13" t="s">
        <v>45</v>
      </c>
      <c r="E543" s="13">
        <v>2012</v>
      </c>
      <c r="F543" s="13" t="s">
        <v>118</v>
      </c>
      <c r="G543" s="14">
        <v>0</v>
      </c>
      <c r="H543" s="33" t="s">
        <v>144</v>
      </c>
      <c r="I543" s="29">
        <v>2.8333333333333335</v>
      </c>
      <c r="J543" s="50" t="s">
        <v>166</v>
      </c>
      <c r="K543" s="14" t="s">
        <v>215</v>
      </c>
      <c r="L543" s="14">
        <v>0.125</v>
      </c>
      <c r="M543" s="14">
        <v>0</v>
      </c>
      <c r="N543" s="14">
        <v>6.25E-2</v>
      </c>
    </row>
    <row r="544" spans="1:14" ht="13.8" x14ac:dyDescent="0.3">
      <c r="A544" s="64" t="s">
        <v>65</v>
      </c>
      <c r="B544" s="65" t="s">
        <v>68</v>
      </c>
      <c r="C544" s="13" t="s">
        <v>42</v>
      </c>
      <c r="D544" s="13" t="s">
        <v>45</v>
      </c>
      <c r="E544" s="13">
        <v>2012</v>
      </c>
      <c r="F544" s="13" t="s">
        <v>118</v>
      </c>
      <c r="G544" s="14">
        <v>0</v>
      </c>
      <c r="H544" s="33" t="s">
        <v>144</v>
      </c>
      <c r="I544" s="29">
        <v>2.8333333333333335</v>
      </c>
      <c r="J544" s="50" t="s">
        <v>166</v>
      </c>
      <c r="K544" s="14" t="s">
        <v>216</v>
      </c>
      <c r="L544" s="14">
        <v>6.25E-2</v>
      </c>
      <c r="M544" s="14">
        <v>0</v>
      </c>
      <c r="N544" s="14">
        <v>3.125E-2</v>
      </c>
    </row>
    <row r="545" spans="1:14" ht="13.8" x14ac:dyDescent="0.3">
      <c r="A545" s="64" t="s">
        <v>65</v>
      </c>
      <c r="B545" s="65" t="s">
        <v>68</v>
      </c>
      <c r="C545" s="13" t="s">
        <v>42</v>
      </c>
      <c r="D545" s="13" t="s">
        <v>54</v>
      </c>
      <c r="E545" s="13">
        <v>2012</v>
      </c>
      <c r="F545" s="13" t="s">
        <v>118</v>
      </c>
      <c r="G545" s="14">
        <v>0</v>
      </c>
      <c r="H545" s="33" t="s">
        <v>144</v>
      </c>
      <c r="I545" s="29">
        <v>2.8333333333333335</v>
      </c>
      <c r="J545" s="50" t="s">
        <v>164</v>
      </c>
      <c r="K545" s="14" t="s">
        <v>172</v>
      </c>
      <c r="L545" s="14">
        <v>0</v>
      </c>
      <c r="M545" s="14">
        <v>0</v>
      </c>
      <c r="N545" s="14">
        <v>0</v>
      </c>
    </row>
    <row r="546" spans="1:14" ht="13.8" x14ac:dyDescent="0.3">
      <c r="A546" s="64" t="s">
        <v>65</v>
      </c>
      <c r="B546" s="65" t="s">
        <v>68</v>
      </c>
      <c r="C546" s="13" t="s">
        <v>42</v>
      </c>
      <c r="D546" s="13" t="s">
        <v>54</v>
      </c>
      <c r="E546" s="13">
        <v>2012</v>
      </c>
      <c r="F546" s="13" t="s">
        <v>118</v>
      </c>
      <c r="G546" s="14">
        <v>0</v>
      </c>
      <c r="H546" s="33" t="s">
        <v>144</v>
      </c>
      <c r="I546" s="29">
        <v>2.8333333333333335</v>
      </c>
      <c r="J546" s="50" t="s">
        <v>164</v>
      </c>
      <c r="K546" s="14" t="s">
        <v>211</v>
      </c>
      <c r="L546" s="14">
        <v>0</v>
      </c>
      <c r="M546" s="14">
        <v>0</v>
      </c>
      <c r="N546" s="14">
        <v>0</v>
      </c>
    </row>
    <row r="547" spans="1:14" ht="13.8" x14ac:dyDescent="0.3">
      <c r="A547" s="64" t="s">
        <v>65</v>
      </c>
      <c r="B547" s="65" t="s">
        <v>68</v>
      </c>
      <c r="C547" s="13" t="s">
        <v>42</v>
      </c>
      <c r="D547" s="13" t="s">
        <v>54</v>
      </c>
      <c r="E547" s="13">
        <v>2012</v>
      </c>
      <c r="F547" s="13" t="s">
        <v>118</v>
      </c>
      <c r="G547" s="14">
        <v>0</v>
      </c>
      <c r="H547" s="33" t="s">
        <v>144</v>
      </c>
      <c r="I547" s="29">
        <v>2.8333333333333335</v>
      </c>
      <c r="J547" s="50" t="s">
        <v>164</v>
      </c>
      <c r="K547" s="14" t="s">
        <v>212</v>
      </c>
      <c r="L547" s="14">
        <v>0</v>
      </c>
      <c r="M547" s="14">
        <v>0</v>
      </c>
      <c r="N547" s="14">
        <v>0</v>
      </c>
    </row>
    <row r="548" spans="1:14" ht="13.8" x14ac:dyDescent="0.3">
      <c r="A548" s="64" t="s">
        <v>65</v>
      </c>
      <c r="B548" s="65" t="s">
        <v>68</v>
      </c>
      <c r="C548" s="13" t="s">
        <v>42</v>
      </c>
      <c r="D548" s="13" t="s">
        <v>54</v>
      </c>
      <c r="E548" s="13">
        <v>2012</v>
      </c>
      <c r="F548" s="13" t="s">
        <v>118</v>
      </c>
      <c r="G548" s="14">
        <v>0</v>
      </c>
      <c r="H548" s="33" t="s">
        <v>144</v>
      </c>
      <c r="I548" s="29">
        <v>2.8333333333333335</v>
      </c>
      <c r="J548" s="50" t="s">
        <v>164</v>
      </c>
      <c r="K548" s="14" t="s">
        <v>213</v>
      </c>
      <c r="L548" s="14">
        <v>0</v>
      </c>
      <c r="M548" s="14">
        <v>0</v>
      </c>
      <c r="N548" s="14">
        <v>0</v>
      </c>
    </row>
    <row r="549" spans="1:14" ht="13.8" x14ac:dyDescent="0.3">
      <c r="A549" s="64" t="s">
        <v>65</v>
      </c>
      <c r="B549" s="65" t="s">
        <v>68</v>
      </c>
      <c r="C549" s="13" t="s">
        <v>42</v>
      </c>
      <c r="D549" s="13" t="s">
        <v>54</v>
      </c>
      <c r="E549" s="13">
        <v>2012</v>
      </c>
      <c r="F549" s="13" t="s">
        <v>118</v>
      </c>
      <c r="G549" s="14">
        <v>0</v>
      </c>
      <c r="H549" s="33" t="s">
        <v>144</v>
      </c>
      <c r="I549" s="29">
        <v>2.8333333333333335</v>
      </c>
      <c r="J549" s="50" t="s">
        <v>164</v>
      </c>
      <c r="K549" s="14" t="s">
        <v>214</v>
      </c>
      <c r="L549" s="14">
        <v>0</v>
      </c>
      <c r="M549" s="14">
        <v>0</v>
      </c>
      <c r="N549" s="14">
        <v>0</v>
      </c>
    </row>
    <row r="550" spans="1:14" ht="13.8" x14ac:dyDescent="0.3">
      <c r="A550" s="64" t="s">
        <v>65</v>
      </c>
      <c r="B550" s="65" t="s">
        <v>68</v>
      </c>
      <c r="C550" s="13" t="s">
        <v>42</v>
      </c>
      <c r="D550" s="13" t="s">
        <v>54</v>
      </c>
      <c r="E550" s="13">
        <v>2012</v>
      </c>
      <c r="F550" s="13" t="s">
        <v>118</v>
      </c>
      <c r="G550" s="14">
        <v>0</v>
      </c>
      <c r="H550" s="33" t="s">
        <v>144</v>
      </c>
      <c r="I550" s="29">
        <v>2.8333333333333335</v>
      </c>
      <c r="J550" s="50" t="s">
        <v>164</v>
      </c>
      <c r="K550" s="14" t="s">
        <v>215</v>
      </c>
      <c r="L550" s="14">
        <v>0</v>
      </c>
      <c r="M550" s="14">
        <v>0</v>
      </c>
      <c r="N550" s="14">
        <v>0</v>
      </c>
    </row>
    <row r="551" spans="1:14" ht="13.8" x14ac:dyDescent="0.3">
      <c r="A551" s="64" t="s">
        <v>65</v>
      </c>
      <c r="B551" s="65" t="s">
        <v>68</v>
      </c>
      <c r="C551" s="13" t="s">
        <v>42</v>
      </c>
      <c r="D551" s="13" t="s">
        <v>54</v>
      </c>
      <c r="E551" s="13">
        <v>2012</v>
      </c>
      <c r="F551" s="13" t="s">
        <v>118</v>
      </c>
      <c r="G551" s="14">
        <v>0</v>
      </c>
      <c r="H551" s="33" t="s">
        <v>144</v>
      </c>
      <c r="I551" s="29">
        <v>2.8333333333333335</v>
      </c>
      <c r="J551" s="50" t="s">
        <v>164</v>
      </c>
      <c r="K551" s="14" t="s">
        <v>216</v>
      </c>
      <c r="L551" s="14">
        <v>6.25E-2</v>
      </c>
      <c r="M551" s="14">
        <v>0</v>
      </c>
      <c r="N551" s="14">
        <v>3.125E-2</v>
      </c>
    </row>
    <row r="552" spans="1:14" ht="13.8" x14ac:dyDescent="0.3">
      <c r="A552" s="64" t="s">
        <v>65</v>
      </c>
      <c r="B552" s="65" t="s">
        <v>68</v>
      </c>
      <c r="C552" s="13" t="s">
        <v>42</v>
      </c>
      <c r="D552" s="13" t="s">
        <v>54</v>
      </c>
      <c r="E552" s="13">
        <v>2012</v>
      </c>
      <c r="F552" s="13" t="s">
        <v>118</v>
      </c>
      <c r="G552" s="14">
        <v>0</v>
      </c>
      <c r="H552" s="33" t="s">
        <v>144</v>
      </c>
      <c r="I552" s="29">
        <v>2.8333333333333335</v>
      </c>
      <c r="J552" s="50" t="s">
        <v>165</v>
      </c>
      <c r="K552" s="14" t="s">
        <v>172</v>
      </c>
      <c r="L552" s="14">
        <v>6.25E-2</v>
      </c>
      <c r="M552" s="14">
        <v>0</v>
      </c>
      <c r="N552" s="14">
        <v>3.125E-2</v>
      </c>
    </row>
    <row r="553" spans="1:14" ht="13.8" x14ac:dyDescent="0.3">
      <c r="A553" s="64" t="s">
        <v>65</v>
      </c>
      <c r="B553" s="65" t="s">
        <v>68</v>
      </c>
      <c r="C553" s="13" t="s">
        <v>42</v>
      </c>
      <c r="D553" s="13" t="s">
        <v>54</v>
      </c>
      <c r="E553" s="13">
        <v>2012</v>
      </c>
      <c r="F553" s="13" t="s">
        <v>118</v>
      </c>
      <c r="G553" s="14">
        <v>0</v>
      </c>
      <c r="H553" s="33" t="s">
        <v>144</v>
      </c>
      <c r="I553" s="29">
        <v>2.8333333333333335</v>
      </c>
      <c r="J553" s="50" t="s">
        <v>165</v>
      </c>
      <c r="K553" s="14" t="s">
        <v>211</v>
      </c>
      <c r="L553" s="14">
        <v>0</v>
      </c>
      <c r="M553" s="14">
        <v>0</v>
      </c>
      <c r="N553" s="14">
        <v>0</v>
      </c>
    </row>
    <row r="554" spans="1:14" ht="13.8" x14ac:dyDescent="0.3">
      <c r="A554" s="64" t="s">
        <v>65</v>
      </c>
      <c r="B554" s="65" t="s">
        <v>68</v>
      </c>
      <c r="C554" s="13" t="s">
        <v>42</v>
      </c>
      <c r="D554" s="13" t="s">
        <v>54</v>
      </c>
      <c r="E554" s="13">
        <v>2012</v>
      </c>
      <c r="F554" s="13" t="s">
        <v>118</v>
      </c>
      <c r="G554" s="14">
        <v>0</v>
      </c>
      <c r="H554" s="33" t="s">
        <v>144</v>
      </c>
      <c r="I554" s="29">
        <v>2.8333333333333335</v>
      </c>
      <c r="J554" s="50" t="s">
        <v>165</v>
      </c>
      <c r="K554" s="14" t="s">
        <v>212</v>
      </c>
      <c r="L554" s="14">
        <v>0</v>
      </c>
      <c r="M554" s="14">
        <v>0</v>
      </c>
      <c r="N554" s="14">
        <v>0</v>
      </c>
    </row>
    <row r="555" spans="1:14" ht="13.8" x14ac:dyDescent="0.3">
      <c r="A555" s="64" t="s">
        <v>65</v>
      </c>
      <c r="B555" s="65" t="s">
        <v>68</v>
      </c>
      <c r="C555" s="13" t="s">
        <v>42</v>
      </c>
      <c r="D555" s="13" t="s">
        <v>54</v>
      </c>
      <c r="E555" s="13">
        <v>2012</v>
      </c>
      <c r="F555" s="13" t="s">
        <v>118</v>
      </c>
      <c r="G555" s="14">
        <v>0</v>
      </c>
      <c r="H555" s="33" t="s">
        <v>144</v>
      </c>
      <c r="I555" s="29">
        <v>2.8333333333333335</v>
      </c>
      <c r="J555" s="50" t="s">
        <v>165</v>
      </c>
      <c r="K555" s="14" t="s">
        <v>213</v>
      </c>
      <c r="L555" s="14">
        <v>0</v>
      </c>
      <c r="M555" s="14">
        <v>0</v>
      </c>
      <c r="N555" s="14">
        <v>0</v>
      </c>
    </row>
    <row r="556" spans="1:14" ht="13.8" x14ac:dyDescent="0.3">
      <c r="A556" s="64" t="s">
        <v>65</v>
      </c>
      <c r="B556" s="65" t="s">
        <v>68</v>
      </c>
      <c r="C556" s="13" t="s">
        <v>42</v>
      </c>
      <c r="D556" s="13" t="s">
        <v>54</v>
      </c>
      <c r="E556" s="13">
        <v>2012</v>
      </c>
      <c r="F556" s="13" t="s">
        <v>118</v>
      </c>
      <c r="G556" s="14">
        <v>0</v>
      </c>
      <c r="H556" s="33" t="s">
        <v>144</v>
      </c>
      <c r="I556" s="29">
        <v>2.8333333333333335</v>
      </c>
      <c r="J556" s="50" t="s">
        <v>165</v>
      </c>
      <c r="K556" s="14" t="s">
        <v>214</v>
      </c>
      <c r="L556" s="14">
        <v>0</v>
      </c>
      <c r="M556" s="14">
        <v>0</v>
      </c>
      <c r="N556" s="14">
        <v>0</v>
      </c>
    </row>
    <row r="557" spans="1:14" ht="13.8" x14ac:dyDescent="0.3">
      <c r="A557" s="64" t="s">
        <v>65</v>
      </c>
      <c r="B557" s="65" t="s">
        <v>68</v>
      </c>
      <c r="C557" s="13" t="s">
        <v>42</v>
      </c>
      <c r="D557" s="13" t="s">
        <v>54</v>
      </c>
      <c r="E557" s="13">
        <v>2012</v>
      </c>
      <c r="F557" s="13" t="s">
        <v>118</v>
      </c>
      <c r="G557" s="14">
        <v>0</v>
      </c>
      <c r="H557" s="33" t="s">
        <v>144</v>
      </c>
      <c r="I557" s="29">
        <v>2.8333333333333335</v>
      </c>
      <c r="J557" s="50" t="s">
        <v>165</v>
      </c>
      <c r="K557" s="14" t="s">
        <v>215</v>
      </c>
      <c r="L557" s="14">
        <v>0</v>
      </c>
      <c r="M557" s="14">
        <v>0</v>
      </c>
      <c r="N557" s="14">
        <v>0</v>
      </c>
    </row>
    <row r="558" spans="1:14" ht="13.8" x14ac:dyDescent="0.3">
      <c r="A558" s="64" t="s">
        <v>65</v>
      </c>
      <c r="B558" s="65" t="s">
        <v>68</v>
      </c>
      <c r="C558" s="13" t="s">
        <v>42</v>
      </c>
      <c r="D558" s="13" t="s">
        <v>54</v>
      </c>
      <c r="E558" s="13">
        <v>2012</v>
      </c>
      <c r="F558" s="13" t="s">
        <v>118</v>
      </c>
      <c r="G558" s="14">
        <v>0</v>
      </c>
      <c r="H558" s="33" t="s">
        <v>144</v>
      </c>
      <c r="I558" s="29">
        <v>2.8333333333333335</v>
      </c>
      <c r="J558" s="50" t="s">
        <v>165</v>
      </c>
      <c r="K558" s="14" t="s">
        <v>216</v>
      </c>
      <c r="L558" s="14">
        <v>0</v>
      </c>
      <c r="M558" s="14">
        <v>0</v>
      </c>
      <c r="N558" s="14">
        <v>0</v>
      </c>
    </row>
    <row r="559" spans="1:14" ht="13.8" x14ac:dyDescent="0.3">
      <c r="A559" s="64" t="s">
        <v>65</v>
      </c>
      <c r="B559" s="65" t="s">
        <v>68</v>
      </c>
      <c r="C559" s="13" t="s">
        <v>42</v>
      </c>
      <c r="D559" s="13" t="s">
        <v>54</v>
      </c>
      <c r="E559" s="13">
        <v>2012</v>
      </c>
      <c r="F559" s="13" t="s">
        <v>118</v>
      </c>
      <c r="G559" s="14">
        <v>0</v>
      </c>
      <c r="H559" s="33" t="s">
        <v>144</v>
      </c>
      <c r="I559" s="29">
        <v>2.8333333333333335</v>
      </c>
      <c r="J559" s="50" t="s">
        <v>166</v>
      </c>
      <c r="K559" s="14" t="s">
        <v>172</v>
      </c>
      <c r="L559" s="14">
        <v>0</v>
      </c>
      <c r="M559" s="14">
        <v>0</v>
      </c>
      <c r="N559" s="14">
        <v>0</v>
      </c>
    </row>
    <row r="560" spans="1:14" ht="13.8" x14ac:dyDescent="0.3">
      <c r="A560" s="64" t="s">
        <v>65</v>
      </c>
      <c r="B560" s="65" t="s">
        <v>68</v>
      </c>
      <c r="C560" s="13" t="s">
        <v>42</v>
      </c>
      <c r="D560" s="13" t="s">
        <v>54</v>
      </c>
      <c r="E560" s="13">
        <v>2012</v>
      </c>
      <c r="F560" s="13" t="s">
        <v>118</v>
      </c>
      <c r="G560" s="14">
        <v>0</v>
      </c>
      <c r="H560" s="33" t="s">
        <v>144</v>
      </c>
      <c r="I560" s="29">
        <v>2.8333333333333335</v>
      </c>
      <c r="J560" s="50" t="s">
        <v>166</v>
      </c>
      <c r="K560" s="14" t="s">
        <v>211</v>
      </c>
      <c r="L560" s="14">
        <v>6.25E-2</v>
      </c>
      <c r="M560" s="14">
        <v>6.25E-2</v>
      </c>
      <c r="N560" s="14">
        <v>6.25E-2</v>
      </c>
    </row>
    <row r="561" spans="1:14" ht="13.8" x14ac:dyDescent="0.3">
      <c r="A561" s="64" t="s">
        <v>65</v>
      </c>
      <c r="B561" s="65" t="s">
        <v>68</v>
      </c>
      <c r="C561" s="13" t="s">
        <v>42</v>
      </c>
      <c r="D561" s="13" t="s">
        <v>54</v>
      </c>
      <c r="E561" s="13">
        <v>2012</v>
      </c>
      <c r="F561" s="13" t="s">
        <v>118</v>
      </c>
      <c r="G561" s="14">
        <v>0</v>
      </c>
      <c r="H561" s="33" t="s">
        <v>144</v>
      </c>
      <c r="I561" s="29">
        <v>2.8333333333333335</v>
      </c>
      <c r="J561" s="50" t="s">
        <v>166</v>
      </c>
      <c r="K561" s="14" t="s">
        <v>212</v>
      </c>
      <c r="L561" s="14">
        <v>6.25E-2</v>
      </c>
      <c r="M561" s="14">
        <v>0</v>
      </c>
      <c r="N561" s="14">
        <v>3.125E-2</v>
      </c>
    </row>
    <row r="562" spans="1:14" ht="13.8" x14ac:dyDescent="0.3">
      <c r="A562" s="64" t="s">
        <v>65</v>
      </c>
      <c r="B562" s="65" t="s">
        <v>68</v>
      </c>
      <c r="C562" s="13" t="s">
        <v>42</v>
      </c>
      <c r="D562" s="13" t="s">
        <v>54</v>
      </c>
      <c r="E562" s="13">
        <v>2012</v>
      </c>
      <c r="F562" s="13" t="s">
        <v>118</v>
      </c>
      <c r="G562" s="14">
        <v>0</v>
      </c>
      <c r="H562" s="33" t="s">
        <v>144</v>
      </c>
      <c r="I562" s="29">
        <v>2.8333333333333335</v>
      </c>
      <c r="J562" s="50" t="s">
        <v>166</v>
      </c>
      <c r="K562" s="14" t="s">
        <v>213</v>
      </c>
      <c r="L562" s="14">
        <v>0</v>
      </c>
      <c r="M562" s="14">
        <v>0</v>
      </c>
      <c r="N562" s="14">
        <v>0</v>
      </c>
    </row>
    <row r="563" spans="1:14" ht="13.8" x14ac:dyDescent="0.3">
      <c r="A563" s="64" t="s">
        <v>65</v>
      </c>
      <c r="B563" s="65" t="s">
        <v>68</v>
      </c>
      <c r="C563" s="13" t="s">
        <v>42</v>
      </c>
      <c r="D563" s="13" t="s">
        <v>54</v>
      </c>
      <c r="E563" s="13">
        <v>2012</v>
      </c>
      <c r="F563" s="13" t="s">
        <v>118</v>
      </c>
      <c r="G563" s="14">
        <v>0</v>
      </c>
      <c r="H563" s="33" t="s">
        <v>144</v>
      </c>
      <c r="I563" s="29">
        <v>2.8333333333333335</v>
      </c>
      <c r="J563" s="50" t="s">
        <v>166</v>
      </c>
      <c r="K563" s="14" t="s">
        <v>214</v>
      </c>
      <c r="L563" s="14">
        <v>0</v>
      </c>
      <c r="M563" s="14">
        <v>0</v>
      </c>
      <c r="N563" s="14">
        <v>0</v>
      </c>
    </row>
    <row r="564" spans="1:14" ht="13.8" x14ac:dyDescent="0.3">
      <c r="A564" s="64" t="s">
        <v>65</v>
      </c>
      <c r="B564" s="65" t="s">
        <v>68</v>
      </c>
      <c r="C564" s="13" t="s">
        <v>42</v>
      </c>
      <c r="D564" s="13" t="s">
        <v>54</v>
      </c>
      <c r="E564" s="13">
        <v>2012</v>
      </c>
      <c r="F564" s="13" t="s">
        <v>118</v>
      </c>
      <c r="G564" s="14">
        <v>0</v>
      </c>
      <c r="H564" s="33" t="s">
        <v>144</v>
      </c>
      <c r="I564" s="29">
        <v>2.8333333333333335</v>
      </c>
      <c r="J564" s="50" t="s">
        <v>166</v>
      </c>
      <c r="K564" s="14" t="s">
        <v>215</v>
      </c>
      <c r="L564" s="14">
        <v>0</v>
      </c>
      <c r="M564" s="14">
        <v>0</v>
      </c>
      <c r="N564" s="14">
        <v>0</v>
      </c>
    </row>
    <row r="565" spans="1:14" ht="13.8" x14ac:dyDescent="0.3">
      <c r="A565" s="64" t="s">
        <v>65</v>
      </c>
      <c r="B565" s="65" t="s">
        <v>68</v>
      </c>
      <c r="C565" s="13" t="s">
        <v>42</v>
      </c>
      <c r="D565" s="13" t="s">
        <v>54</v>
      </c>
      <c r="E565" s="13">
        <v>2012</v>
      </c>
      <c r="F565" s="13" t="s">
        <v>118</v>
      </c>
      <c r="G565" s="14">
        <v>0</v>
      </c>
      <c r="H565" s="33" t="s">
        <v>144</v>
      </c>
      <c r="I565" s="29">
        <v>2.8333333333333335</v>
      </c>
      <c r="J565" s="50" t="s">
        <v>166</v>
      </c>
      <c r="K565" s="14" t="s">
        <v>216</v>
      </c>
      <c r="L565" s="14">
        <v>0</v>
      </c>
      <c r="M565" s="14">
        <v>0</v>
      </c>
      <c r="N565" s="14">
        <v>0</v>
      </c>
    </row>
    <row r="566" spans="1:14" ht="13.8" x14ac:dyDescent="0.3">
      <c r="A566" s="64" t="s">
        <v>65</v>
      </c>
      <c r="B566" s="65" t="s">
        <v>68</v>
      </c>
      <c r="C566" s="13" t="s">
        <v>42</v>
      </c>
      <c r="D566" s="13" t="s">
        <v>107</v>
      </c>
      <c r="E566" s="13">
        <v>2012</v>
      </c>
      <c r="F566" s="13" t="s">
        <v>118</v>
      </c>
      <c r="G566" s="14">
        <v>0</v>
      </c>
      <c r="H566" s="33" t="s">
        <v>144</v>
      </c>
      <c r="I566" s="29">
        <v>2.8333333333333335</v>
      </c>
      <c r="J566" s="50" t="s">
        <v>164</v>
      </c>
      <c r="K566" s="14" t="s">
        <v>172</v>
      </c>
      <c r="L566" s="14">
        <v>0.125</v>
      </c>
      <c r="M566" s="14">
        <v>0</v>
      </c>
      <c r="N566" s="14">
        <v>6.25E-2</v>
      </c>
    </row>
    <row r="567" spans="1:14" ht="13.8" x14ac:dyDescent="0.3">
      <c r="A567" s="64" t="s">
        <v>65</v>
      </c>
      <c r="B567" s="65" t="s">
        <v>68</v>
      </c>
      <c r="C567" s="13" t="s">
        <v>42</v>
      </c>
      <c r="D567" s="13" t="s">
        <v>107</v>
      </c>
      <c r="E567" s="13">
        <v>2012</v>
      </c>
      <c r="F567" s="13" t="s">
        <v>118</v>
      </c>
      <c r="G567" s="14">
        <v>0</v>
      </c>
      <c r="H567" s="33" t="s">
        <v>144</v>
      </c>
      <c r="I567" s="29">
        <v>2.8333333333333335</v>
      </c>
      <c r="J567" s="50" t="s">
        <v>164</v>
      </c>
      <c r="K567" s="14" t="s">
        <v>211</v>
      </c>
      <c r="L567" s="14">
        <v>6.25E-2</v>
      </c>
      <c r="M567" s="14">
        <v>0.125</v>
      </c>
      <c r="N567" s="14">
        <v>9.375E-2</v>
      </c>
    </row>
    <row r="568" spans="1:14" ht="13.8" x14ac:dyDescent="0.3">
      <c r="A568" s="64" t="s">
        <v>65</v>
      </c>
      <c r="B568" s="65" t="s">
        <v>68</v>
      </c>
      <c r="C568" s="13" t="s">
        <v>42</v>
      </c>
      <c r="D568" s="13" t="s">
        <v>107</v>
      </c>
      <c r="E568" s="13">
        <v>2012</v>
      </c>
      <c r="F568" s="13" t="s">
        <v>118</v>
      </c>
      <c r="G568" s="14">
        <v>0</v>
      </c>
      <c r="H568" s="33" t="s">
        <v>144</v>
      </c>
      <c r="I568" s="29">
        <v>2.8333333333333335</v>
      </c>
      <c r="J568" s="50" t="s">
        <v>164</v>
      </c>
      <c r="K568" s="14" t="s">
        <v>212</v>
      </c>
      <c r="L568" s="14">
        <v>0.125</v>
      </c>
      <c r="M568" s="14">
        <v>0</v>
      </c>
      <c r="N568" s="14">
        <v>6.25E-2</v>
      </c>
    </row>
    <row r="569" spans="1:14" ht="13.8" x14ac:dyDescent="0.3">
      <c r="A569" s="64" t="s">
        <v>65</v>
      </c>
      <c r="B569" s="65" t="s">
        <v>68</v>
      </c>
      <c r="C569" s="13" t="s">
        <v>42</v>
      </c>
      <c r="D569" s="13" t="s">
        <v>107</v>
      </c>
      <c r="E569" s="13">
        <v>2012</v>
      </c>
      <c r="F569" s="13" t="s">
        <v>118</v>
      </c>
      <c r="G569" s="14">
        <v>0</v>
      </c>
      <c r="H569" s="33" t="s">
        <v>144</v>
      </c>
      <c r="I569" s="29">
        <v>2.8333333333333335</v>
      </c>
      <c r="J569" s="50" t="s">
        <v>164</v>
      </c>
      <c r="K569" s="14" t="s">
        <v>213</v>
      </c>
      <c r="L569" s="14">
        <v>0.125</v>
      </c>
      <c r="M569" s="14">
        <v>0</v>
      </c>
      <c r="N569" s="14">
        <v>6.25E-2</v>
      </c>
    </row>
    <row r="570" spans="1:14" ht="13.8" x14ac:dyDescent="0.3">
      <c r="A570" s="64" t="s">
        <v>65</v>
      </c>
      <c r="B570" s="65" t="s">
        <v>68</v>
      </c>
      <c r="C570" s="13" t="s">
        <v>42</v>
      </c>
      <c r="D570" s="13" t="s">
        <v>107</v>
      </c>
      <c r="E570" s="13">
        <v>2012</v>
      </c>
      <c r="F570" s="13" t="s">
        <v>118</v>
      </c>
      <c r="G570" s="14">
        <v>0</v>
      </c>
      <c r="H570" s="33" t="s">
        <v>144</v>
      </c>
      <c r="I570" s="29">
        <v>2.8333333333333335</v>
      </c>
      <c r="J570" s="50" t="s">
        <v>164</v>
      </c>
      <c r="K570" s="14" t="s">
        <v>214</v>
      </c>
      <c r="L570" s="14">
        <v>0.125</v>
      </c>
      <c r="M570" s="14">
        <v>6.25E-2</v>
      </c>
      <c r="N570" s="14">
        <v>9.375E-2</v>
      </c>
    </row>
    <row r="571" spans="1:14" ht="13.8" x14ac:dyDescent="0.3">
      <c r="A571" s="64" t="s">
        <v>65</v>
      </c>
      <c r="B571" s="65" t="s">
        <v>68</v>
      </c>
      <c r="C571" s="13" t="s">
        <v>42</v>
      </c>
      <c r="D571" s="13" t="s">
        <v>107</v>
      </c>
      <c r="E571" s="13">
        <v>2012</v>
      </c>
      <c r="F571" s="13" t="s">
        <v>118</v>
      </c>
      <c r="G571" s="14">
        <v>0</v>
      </c>
      <c r="H571" s="33" t="s">
        <v>144</v>
      </c>
      <c r="I571" s="29">
        <v>2.8333333333333335</v>
      </c>
      <c r="J571" s="50" t="s">
        <v>164</v>
      </c>
      <c r="K571" s="14" t="s">
        <v>215</v>
      </c>
      <c r="L571" s="14">
        <v>0.125</v>
      </c>
      <c r="M571" s="14">
        <v>0</v>
      </c>
      <c r="N571" s="14">
        <v>6.25E-2</v>
      </c>
    </row>
    <row r="572" spans="1:14" ht="13.8" x14ac:dyDescent="0.3">
      <c r="A572" s="64" t="s">
        <v>65</v>
      </c>
      <c r="B572" s="65" t="s">
        <v>68</v>
      </c>
      <c r="C572" s="13" t="s">
        <v>42</v>
      </c>
      <c r="D572" s="13" t="s">
        <v>107</v>
      </c>
      <c r="E572" s="13">
        <v>2012</v>
      </c>
      <c r="F572" s="13" t="s">
        <v>118</v>
      </c>
      <c r="G572" s="14">
        <v>0</v>
      </c>
      <c r="H572" s="33" t="s">
        <v>144</v>
      </c>
      <c r="I572" s="29">
        <v>2.8333333333333335</v>
      </c>
      <c r="J572" s="50" t="s">
        <v>164</v>
      </c>
      <c r="K572" s="14" t="s">
        <v>216</v>
      </c>
      <c r="L572" s="14">
        <v>0.125</v>
      </c>
      <c r="M572" s="14">
        <v>0</v>
      </c>
      <c r="N572" s="14">
        <v>6.25E-2</v>
      </c>
    </row>
    <row r="573" spans="1:14" ht="13.8" x14ac:dyDescent="0.3">
      <c r="A573" s="64" t="s">
        <v>65</v>
      </c>
      <c r="B573" s="65" t="s">
        <v>68</v>
      </c>
      <c r="C573" s="13" t="s">
        <v>42</v>
      </c>
      <c r="D573" s="13" t="s">
        <v>107</v>
      </c>
      <c r="E573" s="13">
        <v>2012</v>
      </c>
      <c r="F573" s="13" t="s">
        <v>118</v>
      </c>
      <c r="G573" s="14">
        <v>0</v>
      </c>
      <c r="H573" s="33" t="s">
        <v>144</v>
      </c>
      <c r="I573" s="29">
        <v>2.8333333333333335</v>
      </c>
      <c r="J573" s="50" t="s">
        <v>165</v>
      </c>
      <c r="K573" s="14" t="s">
        <v>172</v>
      </c>
      <c r="L573" s="14">
        <v>0.125</v>
      </c>
      <c r="M573" s="14">
        <v>0</v>
      </c>
      <c r="N573" s="14">
        <v>6.25E-2</v>
      </c>
    </row>
    <row r="574" spans="1:14" ht="13.8" x14ac:dyDescent="0.3">
      <c r="A574" s="64" t="s">
        <v>65</v>
      </c>
      <c r="B574" s="65" t="s">
        <v>68</v>
      </c>
      <c r="C574" s="13" t="s">
        <v>42</v>
      </c>
      <c r="D574" s="13" t="s">
        <v>107</v>
      </c>
      <c r="E574" s="13">
        <v>2012</v>
      </c>
      <c r="F574" s="13" t="s">
        <v>118</v>
      </c>
      <c r="G574" s="14">
        <v>0</v>
      </c>
      <c r="H574" s="33" t="s">
        <v>144</v>
      </c>
      <c r="I574" s="29">
        <v>2.8333333333333335</v>
      </c>
      <c r="J574" s="50" t="s">
        <v>165</v>
      </c>
      <c r="K574" s="14" t="s">
        <v>211</v>
      </c>
      <c r="L574" s="14">
        <v>0.1875</v>
      </c>
      <c r="M574" s="14">
        <v>6.25E-2</v>
      </c>
      <c r="N574" s="14">
        <v>0.125</v>
      </c>
    </row>
    <row r="575" spans="1:14" ht="13.8" x14ac:dyDescent="0.3">
      <c r="A575" s="64" t="s">
        <v>65</v>
      </c>
      <c r="B575" s="65" t="s">
        <v>68</v>
      </c>
      <c r="C575" s="13" t="s">
        <v>42</v>
      </c>
      <c r="D575" s="13" t="s">
        <v>107</v>
      </c>
      <c r="E575" s="13">
        <v>2012</v>
      </c>
      <c r="F575" s="13" t="s">
        <v>118</v>
      </c>
      <c r="G575" s="14">
        <v>0</v>
      </c>
      <c r="H575" s="33" t="s">
        <v>144</v>
      </c>
      <c r="I575" s="29">
        <v>2.8333333333333335</v>
      </c>
      <c r="J575" s="50" t="s">
        <v>165</v>
      </c>
      <c r="K575" s="14" t="s">
        <v>212</v>
      </c>
      <c r="L575" s="14">
        <v>0.1875</v>
      </c>
      <c r="M575" s="14">
        <v>0</v>
      </c>
      <c r="N575" s="14">
        <v>9.375E-2</v>
      </c>
    </row>
    <row r="576" spans="1:14" ht="13.8" x14ac:dyDescent="0.3">
      <c r="A576" s="64" t="s">
        <v>65</v>
      </c>
      <c r="B576" s="65" t="s">
        <v>68</v>
      </c>
      <c r="C576" s="13" t="s">
        <v>42</v>
      </c>
      <c r="D576" s="13" t="s">
        <v>107</v>
      </c>
      <c r="E576" s="13">
        <v>2012</v>
      </c>
      <c r="F576" s="13" t="s">
        <v>118</v>
      </c>
      <c r="G576" s="14">
        <v>0</v>
      </c>
      <c r="H576" s="33" t="s">
        <v>144</v>
      </c>
      <c r="I576" s="29">
        <v>2.8333333333333335</v>
      </c>
      <c r="J576" s="50" t="s">
        <v>165</v>
      </c>
      <c r="K576" s="14" t="s">
        <v>213</v>
      </c>
      <c r="L576" s="14">
        <v>0.125</v>
      </c>
      <c r="M576" s="14">
        <v>0</v>
      </c>
      <c r="N576" s="14">
        <v>6.25E-2</v>
      </c>
    </row>
    <row r="577" spans="1:14" ht="13.8" x14ac:dyDescent="0.3">
      <c r="A577" s="64" t="s">
        <v>65</v>
      </c>
      <c r="B577" s="65" t="s">
        <v>68</v>
      </c>
      <c r="C577" s="13" t="s">
        <v>42</v>
      </c>
      <c r="D577" s="13" t="s">
        <v>107</v>
      </c>
      <c r="E577" s="13">
        <v>2012</v>
      </c>
      <c r="F577" s="13" t="s">
        <v>118</v>
      </c>
      <c r="G577" s="14">
        <v>0</v>
      </c>
      <c r="H577" s="33" t="s">
        <v>144</v>
      </c>
      <c r="I577" s="29">
        <v>2.8333333333333335</v>
      </c>
      <c r="J577" s="50" t="s">
        <v>165</v>
      </c>
      <c r="K577" s="14" t="s">
        <v>214</v>
      </c>
      <c r="L577" s="14">
        <v>0.125</v>
      </c>
      <c r="M577" s="14">
        <v>0</v>
      </c>
      <c r="N577" s="14">
        <v>6.25E-2</v>
      </c>
    </row>
    <row r="578" spans="1:14" ht="13.8" x14ac:dyDescent="0.3">
      <c r="A578" s="64" t="s">
        <v>65</v>
      </c>
      <c r="B578" s="65" t="s">
        <v>68</v>
      </c>
      <c r="C578" s="13" t="s">
        <v>42</v>
      </c>
      <c r="D578" s="13" t="s">
        <v>107</v>
      </c>
      <c r="E578" s="13">
        <v>2012</v>
      </c>
      <c r="F578" s="13" t="s">
        <v>118</v>
      </c>
      <c r="G578" s="14">
        <v>0</v>
      </c>
      <c r="H578" s="33" t="s">
        <v>144</v>
      </c>
      <c r="I578" s="29">
        <v>2.8333333333333335</v>
      </c>
      <c r="J578" s="50" t="s">
        <v>165</v>
      </c>
      <c r="K578" s="14" t="s">
        <v>215</v>
      </c>
      <c r="L578" s="14">
        <v>0.125</v>
      </c>
      <c r="M578" s="14">
        <v>0</v>
      </c>
      <c r="N578" s="14">
        <v>6.25E-2</v>
      </c>
    </row>
    <row r="579" spans="1:14" ht="13.8" x14ac:dyDescent="0.3">
      <c r="A579" s="64" t="s">
        <v>65</v>
      </c>
      <c r="B579" s="65" t="s">
        <v>68</v>
      </c>
      <c r="C579" s="13" t="s">
        <v>42</v>
      </c>
      <c r="D579" s="13" t="s">
        <v>107</v>
      </c>
      <c r="E579" s="13">
        <v>2012</v>
      </c>
      <c r="F579" s="13" t="s">
        <v>118</v>
      </c>
      <c r="G579" s="14">
        <v>0</v>
      </c>
      <c r="H579" s="33" t="s">
        <v>144</v>
      </c>
      <c r="I579" s="29">
        <v>2.8333333333333335</v>
      </c>
      <c r="J579" s="50" t="s">
        <v>165</v>
      </c>
      <c r="K579" s="14" t="s">
        <v>216</v>
      </c>
      <c r="L579" s="14">
        <v>0.125</v>
      </c>
      <c r="M579" s="14">
        <v>6.25E-2</v>
      </c>
      <c r="N579" s="14">
        <v>9.375E-2</v>
      </c>
    </row>
    <row r="580" spans="1:14" ht="13.8" x14ac:dyDescent="0.3">
      <c r="A580" s="64" t="s">
        <v>65</v>
      </c>
      <c r="B580" s="65" t="s">
        <v>68</v>
      </c>
      <c r="C580" s="13" t="s">
        <v>42</v>
      </c>
      <c r="D580" s="13" t="s">
        <v>107</v>
      </c>
      <c r="E580" s="13">
        <v>2012</v>
      </c>
      <c r="F580" s="13" t="s">
        <v>118</v>
      </c>
      <c r="G580" s="14">
        <v>0</v>
      </c>
      <c r="H580" s="33" t="s">
        <v>144</v>
      </c>
      <c r="I580" s="29">
        <v>2.8333333333333335</v>
      </c>
      <c r="J580" s="50" t="s">
        <v>166</v>
      </c>
      <c r="K580" s="14" t="s">
        <v>172</v>
      </c>
      <c r="L580" s="14">
        <v>0.125</v>
      </c>
      <c r="M580" s="14">
        <v>6.25E-2</v>
      </c>
      <c r="N580" s="14">
        <v>9.375E-2</v>
      </c>
    </row>
    <row r="581" spans="1:14" ht="13.8" x14ac:dyDescent="0.3">
      <c r="A581" s="64" t="s">
        <v>65</v>
      </c>
      <c r="B581" s="65" t="s">
        <v>68</v>
      </c>
      <c r="C581" s="13" t="s">
        <v>42</v>
      </c>
      <c r="D581" s="13" t="s">
        <v>107</v>
      </c>
      <c r="E581" s="13">
        <v>2012</v>
      </c>
      <c r="F581" s="13" t="s">
        <v>118</v>
      </c>
      <c r="G581" s="14">
        <v>0</v>
      </c>
      <c r="H581" s="33" t="s">
        <v>144</v>
      </c>
      <c r="I581" s="29">
        <v>2.8333333333333335</v>
      </c>
      <c r="J581" s="50" t="s">
        <v>166</v>
      </c>
      <c r="K581" s="14" t="s">
        <v>211</v>
      </c>
      <c r="L581" s="14">
        <v>0.125</v>
      </c>
      <c r="M581" s="14">
        <v>6.25E-2</v>
      </c>
      <c r="N581" s="14">
        <v>9.375E-2</v>
      </c>
    </row>
    <row r="582" spans="1:14" ht="13.8" x14ac:dyDescent="0.3">
      <c r="A582" s="64" t="s">
        <v>65</v>
      </c>
      <c r="B582" s="65" t="s">
        <v>68</v>
      </c>
      <c r="C582" s="13" t="s">
        <v>42</v>
      </c>
      <c r="D582" s="13" t="s">
        <v>107</v>
      </c>
      <c r="E582" s="13">
        <v>2012</v>
      </c>
      <c r="F582" s="13" t="s">
        <v>118</v>
      </c>
      <c r="G582" s="14">
        <v>0</v>
      </c>
      <c r="H582" s="33" t="s">
        <v>144</v>
      </c>
      <c r="I582" s="29">
        <v>2.8333333333333335</v>
      </c>
      <c r="J582" s="50" t="s">
        <v>166</v>
      </c>
      <c r="K582" s="14" t="s">
        <v>212</v>
      </c>
      <c r="L582" s="14">
        <v>0.125</v>
      </c>
      <c r="M582" s="14">
        <v>0</v>
      </c>
      <c r="N582" s="14">
        <v>6.25E-2</v>
      </c>
    </row>
    <row r="583" spans="1:14" ht="13.8" x14ac:dyDescent="0.3">
      <c r="A583" s="64" t="s">
        <v>65</v>
      </c>
      <c r="B583" s="65" t="s">
        <v>68</v>
      </c>
      <c r="C583" s="13" t="s">
        <v>42</v>
      </c>
      <c r="D583" s="13" t="s">
        <v>107</v>
      </c>
      <c r="E583" s="13">
        <v>2012</v>
      </c>
      <c r="F583" s="13" t="s">
        <v>118</v>
      </c>
      <c r="G583" s="14">
        <v>0</v>
      </c>
      <c r="H583" s="33" t="s">
        <v>144</v>
      </c>
      <c r="I583" s="29">
        <v>2.8333333333333335</v>
      </c>
      <c r="J583" s="50" t="s">
        <v>166</v>
      </c>
      <c r="K583" s="14" t="s">
        <v>213</v>
      </c>
      <c r="L583" s="14">
        <v>0.125</v>
      </c>
      <c r="M583" s="14">
        <v>6.25E-2</v>
      </c>
      <c r="N583" s="14">
        <v>9.375E-2</v>
      </c>
    </row>
    <row r="584" spans="1:14" ht="13.8" x14ac:dyDescent="0.3">
      <c r="A584" s="64" t="s">
        <v>65</v>
      </c>
      <c r="B584" s="65" t="s">
        <v>68</v>
      </c>
      <c r="C584" s="13" t="s">
        <v>42</v>
      </c>
      <c r="D584" s="13" t="s">
        <v>107</v>
      </c>
      <c r="E584" s="13">
        <v>2012</v>
      </c>
      <c r="F584" s="13" t="s">
        <v>118</v>
      </c>
      <c r="G584" s="14">
        <v>0</v>
      </c>
      <c r="H584" s="33" t="s">
        <v>144</v>
      </c>
      <c r="I584" s="29">
        <v>2.8333333333333335</v>
      </c>
      <c r="J584" s="50" t="s">
        <v>166</v>
      </c>
      <c r="K584" s="14" t="s">
        <v>214</v>
      </c>
      <c r="L584" s="14">
        <v>0.1875</v>
      </c>
      <c r="M584" s="14">
        <v>0</v>
      </c>
      <c r="N584" s="14">
        <v>9.375E-2</v>
      </c>
    </row>
    <row r="585" spans="1:14" ht="13.8" x14ac:dyDescent="0.3">
      <c r="A585" s="64" t="s">
        <v>65</v>
      </c>
      <c r="B585" s="65" t="s">
        <v>68</v>
      </c>
      <c r="C585" s="13" t="s">
        <v>42</v>
      </c>
      <c r="D585" s="13" t="s">
        <v>107</v>
      </c>
      <c r="E585" s="13">
        <v>2012</v>
      </c>
      <c r="F585" s="13" t="s">
        <v>118</v>
      </c>
      <c r="G585" s="14">
        <v>0</v>
      </c>
      <c r="H585" s="33" t="s">
        <v>144</v>
      </c>
      <c r="I585" s="29">
        <v>2.8333333333333335</v>
      </c>
      <c r="J585" s="50" t="s">
        <v>166</v>
      </c>
      <c r="K585" s="14" t="s">
        <v>215</v>
      </c>
      <c r="L585" s="14">
        <v>0.125</v>
      </c>
      <c r="M585" s="14">
        <v>6.25E-2</v>
      </c>
      <c r="N585" s="14">
        <v>9.375E-2</v>
      </c>
    </row>
    <row r="586" spans="1:14" ht="13.8" x14ac:dyDescent="0.3">
      <c r="A586" s="64" t="s">
        <v>65</v>
      </c>
      <c r="B586" s="65" t="s">
        <v>68</v>
      </c>
      <c r="C586" s="13" t="s">
        <v>42</v>
      </c>
      <c r="D586" s="13" t="s">
        <v>107</v>
      </c>
      <c r="E586" s="13">
        <v>2012</v>
      </c>
      <c r="F586" s="13" t="s">
        <v>118</v>
      </c>
      <c r="G586" s="14">
        <v>0</v>
      </c>
      <c r="H586" s="33" t="s">
        <v>144</v>
      </c>
      <c r="I586" s="29">
        <v>2.8333333333333335</v>
      </c>
      <c r="J586" s="50" t="s">
        <v>166</v>
      </c>
      <c r="K586" s="14" t="s">
        <v>216</v>
      </c>
      <c r="L586" s="14">
        <v>0.125</v>
      </c>
      <c r="M586" s="14">
        <v>0</v>
      </c>
      <c r="N586" s="14">
        <v>6.25E-2</v>
      </c>
    </row>
    <row r="587" spans="1:14" ht="13.8" x14ac:dyDescent="0.3">
      <c r="A587" s="64" t="s">
        <v>66</v>
      </c>
      <c r="B587" s="65" t="s">
        <v>68</v>
      </c>
      <c r="C587" s="13" t="s">
        <v>43</v>
      </c>
      <c r="D587" s="13" t="s">
        <v>45</v>
      </c>
      <c r="E587" s="13">
        <v>2011</v>
      </c>
      <c r="F587" s="13" t="s">
        <v>126</v>
      </c>
      <c r="G587" s="14">
        <v>0</v>
      </c>
      <c r="H587" s="33">
        <v>40038</v>
      </c>
      <c r="I587" s="29">
        <v>1.9166666666666667</v>
      </c>
      <c r="J587" s="50" t="s">
        <v>207</v>
      </c>
      <c r="K587" s="14" t="s">
        <v>149</v>
      </c>
      <c r="L587" s="14">
        <v>0</v>
      </c>
      <c r="M587" s="14">
        <v>0</v>
      </c>
      <c r="N587" s="14">
        <v>0</v>
      </c>
    </row>
    <row r="588" spans="1:14" ht="13.8" x14ac:dyDescent="0.3">
      <c r="A588" s="64" t="s">
        <v>66</v>
      </c>
      <c r="B588" s="65" t="s">
        <v>68</v>
      </c>
      <c r="C588" s="13" t="s">
        <v>43</v>
      </c>
      <c r="D588" s="13" t="s">
        <v>54</v>
      </c>
      <c r="E588" s="13">
        <v>2011</v>
      </c>
      <c r="F588" s="13" t="s">
        <v>126</v>
      </c>
      <c r="G588" s="14">
        <v>0</v>
      </c>
      <c r="H588" s="33">
        <v>40038</v>
      </c>
      <c r="I588" s="29">
        <v>1.9166666666666667</v>
      </c>
      <c r="J588" s="50" t="s">
        <v>208</v>
      </c>
      <c r="K588" s="14" t="s">
        <v>149</v>
      </c>
      <c r="L588" s="14">
        <v>0</v>
      </c>
      <c r="M588" s="14">
        <v>0</v>
      </c>
      <c r="N588" s="14">
        <v>0</v>
      </c>
    </row>
    <row r="589" spans="1:14" ht="13.8" x14ac:dyDescent="0.3">
      <c r="A589" s="64" t="s">
        <v>66</v>
      </c>
      <c r="B589" s="65" t="s">
        <v>68</v>
      </c>
      <c r="C589" s="13" t="s">
        <v>43</v>
      </c>
      <c r="D589" s="13" t="s">
        <v>106</v>
      </c>
      <c r="E589" s="13">
        <v>2011</v>
      </c>
      <c r="F589" s="13" t="s">
        <v>126</v>
      </c>
      <c r="G589" s="14">
        <v>0</v>
      </c>
      <c r="H589" s="33">
        <v>40038</v>
      </c>
      <c r="I589" s="29">
        <v>1.9166666666666667</v>
      </c>
      <c r="J589" s="50" t="s">
        <v>209</v>
      </c>
      <c r="K589" s="14" t="s">
        <v>149</v>
      </c>
      <c r="L589" s="14">
        <v>0</v>
      </c>
      <c r="M589" s="14">
        <v>0</v>
      </c>
      <c r="N589" s="14">
        <v>0</v>
      </c>
    </row>
    <row r="590" spans="1:14" ht="13.8" x14ac:dyDescent="0.3">
      <c r="A590" s="64" t="s">
        <v>66</v>
      </c>
      <c r="B590" s="65" t="s">
        <v>68</v>
      </c>
      <c r="C590" s="13" t="s">
        <v>43</v>
      </c>
      <c r="D590" s="13" t="s">
        <v>69</v>
      </c>
      <c r="E590" s="13">
        <v>2011</v>
      </c>
      <c r="F590" s="13" t="s">
        <v>126</v>
      </c>
      <c r="G590" s="14">
        <v>0</v>
      </c>
      <c r="H590" s="33">
        <v>40038</v>
      </c>
      <c r="I590" s="29">
        <v>1.9166666666666667</v>
      </c>
      <c r="J590" s="50" t="s">
        <v>210</v>
      </c>
      <c r="K590" s="14" t="s">
        <v>149</v>
      </c>
      <c r="L590" s="14">
        <v>0</v>
      </c>
      <c r="M590" s="14">
        <v>0</v>
      </c>
      <c r="N590" s="14">
        <v>0</v>
      </c>
    </row>
    <row r="591" spans="1:14" ht="13.8" x14ac:dyDescent="0.3">
      <c r="A591" s="64" t="s">
        <v>67</v>
      </c>
      <c r="B591" s="65" t="s">
        <v>68</v>
      </c>
      <c r="C591" s="17" t="s">
        <v>44</v>
      </c>
      <c r="D591" s="13" t="s">
        <v>45</v>
      </c>
      <c r="E591" s="17">
        <v>2011</v>
      </c>
      <c r="F591" s="33" t="s">
        <v>92</v>
      </c>
      <c r="G591" s="14" t="s">
        <v>149</v>
      </c>
      <c r="H591" s="17" t="s">
        <v>92</v>
      </c>
      <c r="I591" s="29" t="s">
        <v>149</v>
      </c>
      <c r="J591" s="29" t="s">
        <v>149</v>
      </c>
      <c r="K591" s="29" t="s">
        <v>149</v>
      </c>
      <c r="L591" s="29" t="s">
        <v>149</v>
      </c>
      <c r="M591" s="29" t="s">
        <v>149</v>
      </c>
      <c r="N591" s="29" t="s">
        <v>149</v>
      </c>
    </row>
    <row r="592" spans="1:14" ht="13.8" x14ac:dyDescent="0.3">
      <c r="A592" s="64" t="s">
        <v>67</v>
      </c>
      <c r="B592" s="65" t="s">
        <v>68</v>
      </c>
      <c r="C592" s="17" t="s">
        <v>44</v>
      </c>
      <c r="D592" s="13" t="s">
        <v>107</v>
      </c>
      <c r="E592" s="17">
        <v>2011</v>
      </c>
      <c r="F592" s="33" t="s">
        <v>92</v>
      </c>
      <c r="G592" s="14" t="s">
        <v>149</v>
      </c>
      <c r="H592" s="17" t="s">
        <v>92</v>
      </c>
      <c r="I592" s="29" t="s">
        <v>149</v>
      </c>
      <c r="J592" s="29" t="s">
        <v>149</v>
      </c>
      <c r="K592" s="29" t="s">
        <v>149</v>
      </c>
      <c r="L592" s="29" t="s">
        <v>149</v>
      </c>
      <c r="M592" s="29" t="s">
        <v>149</v>
      </c>
      <c r="N592" s="29" t="s">
        <v>149</v>
      </c>
    </row>
    <row r="593" spans="1:14" ht="14.4" thickBot="1" x14ac:dyDescent="0.35">
      <c r="A593" s="66" t="s">
        <v>67</v>
      </c>
      <c r="B593" s="67" t="s">
        <v>68</v>
      </c>
      <c r="C593" s="48" t="s">
        <v>44</v>
      </c>
      <c r="D593" s="19" t="s">
        <v>69</v>
      </c>
      <c r="E593" s="48">
        <v>2011</v>
      </c>
      <c r="F593" s="39" t="s">
        <v>92</v>
      </c>
      <c r="G593" s="26" t="s">
        <v>149</v>
      </c>
      <c r="H593" s="48" t="s">
        <v>92</v>
      </c>
      <c r="I593" s="53" t="s">
        <v>149</v>
      </c>
      <c r="J593" s="53" t="s">
        <v>149</v>
      </c>
      <c r="K593" s="53" t="s">
        <v>149</v>
      </c>
      <c r="L593" s="53" t="s">
        <v>149</v>
      </c>
      <c r="M593" s="53" t="s">
        <v>149</v>
      </c>
      <c r="N593" s="53" t="s">
        <v>149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4"/>
  <sheetViews>
    <sheetView zoomScale="70" zoomScaleNormal="70" workbookViewId="0">
      <selection activeCell="A174" sqref="A1:AJ174"/>
    </sheetView>
  </sheetViews>
  <sheetFormatPr defaultColWidth="10.90625" defaultRowHeight="12.6" x14ac:dyDescent="0.2"/>
  <cols>
    <col min="1" max="1" width="15.08984375" bestFit="1" customWidth="1"/>
    <col min="2" max="2" width="13.08984375" customWidth="1"/>
    <col min="3" max="3" width="14" bestFit="1" customWidth="1"/>
    <col min="4" max="4" width="15.08984375" bestFit="1" customWidth="1"/>
    <col min="5" max="5" width="13.08984375" bestFit="1" customWidth="1"/>
    <col min="6" max="6" width="14" bestFit="1" customWidth="1"/>
    <col min="7" max="7" width="15.08984375" bestFit="1" customWidth="1"/>
    <col min="8" max="8" width="13.08984375" style="2" bestFit="1" customWidth="1"/>
    <col min="9" max="9" width="14" style="2" bestFit="1" customWidth="1"/>
    <col min="10" max="10" width="15.08984375" style="2" bestFit="1" customWidth="1"/>
    <col min="11" max="11" width="13.08984375" style="2" bestFit="1" customWidth="1"/>
    <col min="12" max="12" width="14" style="2" bestFit="1" customWidth="1"/>
    <col min="13" max="13" width="15.08984375" style="2" bestFit="1" customWidth="1"/>
    <col min="14" max="14" width="13.08984375" style="2" bestFit="1" customWidth="1"/>
    <col min="15" max="15" width="14" style="2" bestFit="1" customWidth="1"/>
    <col min="16" max="16" width="15.08984375" style="2" bestFit="1" customWidth="1"/>
    <col min="17" max="17" width="13.08984375" style="2" bestFit="1" customWidth="1"/>
    <col min="18" max="18" width="14" style="2" customWidth="1"/>
    <col min="19" max="19" width="15.08984375" style="2" bestFit="1" customWidth="1"/>
    <col min="20" max="20" width="13.08984375" style="2" bestFit="1" customWidth="1"/>
    <col min="21" max="21" width="14" style="2" bestFit="1" customWidth="1"/>
    <col min="22" max="22" width="15.08984375" style="2" bestFit="1" customWidth="1"/>
    <col min="23" max="23" width="13.08984375" style="2" bestFit="1" customWidth="1"/>
    <col min="24" max="24" width="14" style="2" bestFit="1" customWidth="1"/>
    <col min="25" max="25" width="15.08984375" style="2" bestFit="1" customWidth="1"/>
    <col min="26" max="26" width="13.08984375" style="2" bestFit="1" customWidth="1"/>
    <col min="27" max="27" width="14" style="2" bestFit="1" customWidth="1"/>
    <col min="28" max="28" width="10.90625" style="2"/>
    <col min="29" max="29" width="13.08984375" style="2" bestFit="1" customWidth="1"/>
    <col min="30" max="30" width="14" style="2" bestFit="1" customWidth="1"/>
    <col min="31" max="31" width="15.08984375" style="2" bestFit="1" customWidth="1"/>
    <col min="32" max="32" width="13.08984375" style="2" bestFit="1" customWidth="1"/>
    <col min="33" max="33" width="14" style="2" bestFit="1" customWidth="1"/>
    <col min="34" max="34" width="15.08984375" style="2" bestFit="1" customWidth="1"/>
    <col min="35" max="35" width="13.08984375" style="2" bestFit="1" customWidth="1"/>
    <col min="36" max="36" width="14" style="2" bestFit="1" customWidth="1"/>
    <col min="37" max="37" width="10.90625" style="2"/>
    <col min="39" max="39" width="14" bestFit="1" customWidth="1"/>
    <col min="42" max="42" width="14" bestFit="1" customWidth="1"/>
    <col min="45" max="45" width="14" bestFit="1" customWidth="1"/>
  </cols>
  <sheetData>
    <row r="1" spans="1:37" ht="13.8" x14ac:dyDescent="0.3">
      <c r="A1" s="103" t="s">
        <v>349</v>
      </c>
      <c r="B1" s="103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/>
    </row>
    <row r="2" spans="1:37" ht="13.8" x14ac:dyDescent="0.3">
      <c r="A2" s="99" t="s">
        <v>354</v>
      </c>
      <c r="B2" s="99"/>
      <c r="C2" s="99"/>
      <c r="D2" s="99" t="s">
        <v>355</v>
      </c>
      <c r="E2" s="99"/>
      <c r="F2" s="99"/>
      <c r="G2" s="99" t="s">
        <v>356</v>
      </c>
      <c r="H2" s="99"/>
      <c r="I2" s="99"/>
      <c r="J2" s="99" t="s">
        <v>357</v>
      </c>
      <c r="K2" s="99"/>
      <c r="L2" s="99"/>
      <c r="M2" s="99" t="s">
        <v>359</v>
      </c>
      <c r="N2" s="99"/>
      <c r="O2" s="99"/>
      <c r="P2" s="99" t="s">
        <v>360</v>
      </c>
      <c r="Q2" s="99"/>
      <c r="R2" s="99"/>
      <c r="S2" s="99" t="s">
        <v>358</v>
      </c>
      <c r="T2" s="99"/>
      <c r="U2" s="99"/>
      <c r="V2" s="99" t="s">
        <v>361</v>
      </c>
      <c r="W2" s="99"/>
      <c r="X2" s="99"/>
      <c r="Y2" s="99" t="s">
        <v>362</v>
      </c>
      <c r="Z2" s="99"/>
      <c r="AA2" s="99"/>
      <c r="AB2" s="99" t="s">
        <v>363</v>
      </c>
      <c r="AC2" s="99"/>
      <c r="AD2" s="99"/>
      <c r="AE2" s="99" t="s">
        <v>364</v>
      </c>
      <c r="AF2" s="99"/>
      <c r="AG2" s="99"/>
      <c r="AH2" s="99" t="s">
        <v>365</v>
      </c>
      <c r="AI2" s="99"/>
      <c r="AJ2" s="99"/>
      <c r="AK2"/>
    </row>
    <row r="3" spans="1:37" ht="13.8" x14ac:dyDescent="0.3">
      <c r="A3" s="94" t="s">
        <v>346</v>
      </c>
      <c r="B3" s="94" t="s">
        <v>347</v>
      </c>
      <c r="C3" s="94" t="s">
        <v>348</v>
      </c>
      <c r="D3" s="94" t="s">
        <v>346</v>
      </c>
      <c r="E3" s="94" t="s">
        <v>347</v>
      </c>
      <c r="F3" s="94" t="s">
        <v>348</v>
      </c>
      <c r="G3" s="94" t="s">
        <v>346</v>
      </c>
      <c r="H3" s="94" t="s">
        <v>347</v>
      </c>
      <c r="I3" s="94" t="s">
        <v>348</v>
      </c>
      <c r="J3" s="94" t="s">
        <v>346</v>
      </c>
      <c r="K3" s="94" t="s">
        <v>347</v>
      </c>
      <c r="L3" s="94" t="s">
        <v>348</v>
      </c>
      <c r="M3" s="94" t="s">
        <v>346</v>
      </c>
      <c r="N3" s="94" t="s">
        <v>347</v>
      </c>
      <c r="O3" s="94" t="s">
        <v>348</v>
      </c>
      <c r="P3" s="94" t="s">
        <v>346</v>
      </c>
      <c r="Q3" s="94" t="s">
        <v>347</v>
      </c>
      <c r="R3" s="94" t="s">
        <v>348</v>
      </c>
      <c r="S3" s="94" t="s">
        <v>346</v>
      </c>
      <c r="T3" s="94" t="s">
        <v>347</v>
      </c>
      <c r="U3" s="94" t="s">
        <v>348</v>
      </c>
      <c r="V3" s="94" t="s">
        <v>346</v>
      </c>
      <c r="W3" s="94" t="s">
        <v>347</v>
      </c>
      <c r="X3" s="94" t="s">
        <v>348</v>
      </c>
      <c r="Y3" s="94" t="s">
        <v>346</v>
      </c>
      <c r="Z3" s="94" t="s">
        <v>347</v>
      </c>
      <c r="AA3" s="94" t="s">
        <v>348</v>
      </c>
      <c r="AB3" s="94" t="s">
        <v>346</v>
      </c>
      <c r="AC3" s="94" t="s">
        <v>347</v>
      </c>
      <c r="AD3" s="94" t="s">
        <v>348</v>
      </c>
      <c r="AE3" s="94" t="s">
        <v>346</v>
      </c>
      <c r="AF3" s="94" t="s">
        <v>347</v>
      </c>
      <c r="AG3" s="94" t="s">
        <v>348</v>
      </c>
      <c r="AH3" s="94" t="s">
        <v>346</v>
      </c>
      <c r="AI3" s="94" t="s">
        <v>347</v>
      </c>
      <c r="AJ3" s="94" t="s">
        <v>348</v>
      </c>
      <c r="AK3"/>
    </row>
    <row r="4" spans="1:37" ht="13.8" x14ac:dyDescent="0.3">
      <c r="A4" s="95">
        <v>6</v>
      </c>
      <c r="B4" s="94">
        <v>25</v>
      </c>
      <c r="C4" s="94">
        <v>13960</v>
      </c>
      <c r="D4" s="95">
        <v>8.8000000000000007</v>
      </c>
      <c r="E4" s="94">
        <v>25</v>
      </c>
      <c r="F4" s="94">
        <v>11555</v>
      </c>
      <c r="G4" s="95">
        <v>8.5</v>
      </c>
      <c r="H4" s="94">
        <v>25</v>
      </c>
      <c r="I4" s="94">
        <v>13748</v>
      </c>
      <c r="J4" s="95">
        <v>7.2</v>
      </c>
      <c r="K4" s="94">
        <v>25</v>
      </c>
      <c r="L4" s="94">
        <v>11903</v>
      </c>
      <c r="M4" s="95">
        <v>7.5</v>
      </c>
      <c r="N4" s="94">
        <v>25</v>
      </c>
      <c r="O4" s="94">
        <v>13911</v>
      </c>
      <c r="P4" s="94">
        <v>6.8</v>
      </c>
      <c r="Q4" s="94">
        <v>25</v>
      </c>
      <c r="R4" s="94">
        <v>14470</v>
      </c>
      <c r="S4" s="95">
        <v>7.1</v>
      </c>
      <c r="T4" s="94">
        <v>25</v>
      </c>
      <c r="U4" s="94">
        <v>11891</v>
      </c>
      <c r="V4" s="95">
        <v>6.4</v>
      </c>
      <c r="W4" s="94">
        <v>25</v>
      </c>
      <c r="X4" s="94">
        <v>13142</v>
      </c>
      <c r="Y4" s="95">
        <v>5.7</v>
      </c>
      <c r="Z4" s="94">
        <v>25</v>
      </c>
      <c r="AA4" s="94">
        <v>13422</v>
      </c>
      <c r="AB4" s="95">
        <v>8.9</v>
      </c>
      <c r="AC4" s="94">
        <v>25</v>
      </c>
      <c r="AD4" s="94">
        <v>10666</v>
      </c>
      <c r="AE4" s="95">
        <v>6.6</v>
      </c>
      <c r="AF4" s="94">
        <v>25</v>
      </c>
      <c r="AG4" s="94">
        <v>12305</v>
      </c>
      <c r="AH4" s="95">
        <v>6.5</v>
      </c>
      <c r="AI4" s="94">
        <v>25</v>
      </c>
      <c r="AJ4" s="94">
        <v>12890</v>
      </c>
      <c r="AK4"/>
    </row>
    <row r="5" spans="1:37" ht="13.8" x14ac:dyDescent="0.3">
      <c r="A5" s="95">
        <v>6</v>
      </c>
      <c r="B5" s="95">
        <v>20</v>
      </c>
      <c r="C5" s="94">
        <v>13559</v>
      </c>
      <c r="D5" s="95">
        <v>8.8000000000000007</v>
      </c>
      <c r="E5" s="95">
        <v>20</v>
      </c>
      <c r="F5" s="94">
        <v>11161</v>
      </c>
      <c r="G5" s="95">
        <v>8.5</v>
      </c>
      <c r="H5" s="95">
        <v>20</v>
      </c>
      <c r="I5" s="94">
        <v>13253</v>
      </c>
      <c r="J5" s="95">
        <v>7.2</v>
      </c>
      <c r="K5" s="95">
        <v>20</v>
      </c>
      <c r="L5" s="94">
        <v>11511</v>
      </c>
      <c r="M5" s="95">
        <v>7.5</v>
      </c>
      <c r="N5" s="95">
        <v>20</v>
      </c>
      <c r="O5" s="94">
        <v>12948</v>
      </c>
      <c r="P5" s="94">
        <v>6.8</v>
      </c>
      <c r="Q5" s="94">
        <v>20</v>
      </c>
      <c r="R5" s="94">
        <v>14081</v>
      </c>
      <c r="S5" s="95">
        <v>7.1</v>
      </c>
      <c r="T5" s="95">
        <v>20</v>
      </c>
      <c r="U5" s="94">
        <v>11507</v>
      </c>
      <c r="V5" s="95">
        <v>6.4</v>
      </c>
      <c r="W5" s="95">
        <v>20</v>
      </c>
      <c r="X5" s="94">
        <v>12766</v>
      </c>
      <c r="Y5" s="95">
        <v>5.7</v>
      </c>
      <c r="Z5" s="95">
        <v>20</v>
      </c>
      <c r="AA5" s="94">
        <v>13001</v>
      </c>
      <c r="AB5" s="95">
        <v>8.9</v>
      </c>
      <c r="AC5" s="95">
        <v>20</v>
      </c>
      <c r="AD5" s="94">
        <v>10520</v>
      </c>
      <c r="AE5" s="95">
        <v>6.6</v>
      </c>
      <c r="AF5" s="95">
        <v>20</v>
      </c>
      <c r="AG5" s="94">
        <v>11802</v>
      </c>
      <c r="AH5" s="95">
        <v>6.5</v>
      </c>
      <c r="AI5" s="95">
        <v>20</v>
      </c>
      <c r="AJ5" s="94">
        <v>12528</v>
      </c>
      <c r="AK5"/>
    </row>
    <row r="6" spans="1:37" ht="13.8" x14ac:dyDescent="0.3">
      <c r="A6" s="95">
        <v>6</v>
      </c>
      <c r="B6" s="95">
        <v>10</v>
      </c>
      <c r="C6" s="94">
        <v>12285</v>
      </c>
      <c r="D6" s="95">
        <v>8.8000000000000007</v>
      </c>
      <c r="E6" s="95">
        <v>10</v>
      </c>
      <c r="F6" s="94">
        <v>9821</v>
      </c>
      <c r="G6" s="95">
        <v>8.5</v>
      </c>
      <c r="H6" s="95">
        <v>10</v>
      </c>
      <c r="I6" s="94">
        <v>11755</v>
      </c>
      <c r="J6" s="95">
        <v>7.2</v>
      </c>
      <c r="K6" s="95">
        <v>10</v>
      </c>
      <c r="L6" s="94">
        <v>10389</v>
      </c>
      <c r="M6" s="95">
        <v>7.5</v>
      </c>
      <c r="N6" s="95">
        <v>10</v>
      </c>
      <c r="O6" s="94">
        <v>11740</v>
      </c>
      <c r="P6" s="94">
        <v>6.8</v>
      </c>
      <c r="Q6" s="94">
        <v>10</v>
      </c>
      <c r="R6" s="94">
        <v>12910</v>
      </c>
      <c r="S6" s="95">
        <v>7.1</v>
      </c>
      <c r="T6" s="95">
        <v>10</v>
      </c>
      <c r="U6" s="94">
        <v>10163</v>
      </c>
      <c r="V6" s="95">
        <v>6.4</v>
      </c>
      <c r="W6" s="95">
        <v>10</v>
      </c>
      <c r="X6" s="94">
        <v>11610</v>
      </c>
      <c r="Y6" s="95">
        <v>5.7</v>
      </c>
      <c r="Z6" s="95">
        <v>10</v>
      </c>
      <c r="AA6" s="94">
        <v>11747</v>
      </c>
      <c r="AB6" s="95">
        <v>8.9</v>
      </c>
      <c r="AC6" s="95">
        <v>10</v>
      </c>
      <c r="AD6" s="94">
        <v>9387</v>
      </c>
      <c r="AE6" s="95">
        <v>6.6</v>
      </c>
      <c r="AF6" s="95">
        <v>10</v>
      </c>
      <c r="AG6" s="94">
        <v>10583</v>
      </c>
      <c r="AH6" s="95">
        <v>6.5</v>
      </c>
      <c r="AI6" s="95">
        <v>10</v>
      </c>
      <c r="AJ6" s="94">
        <v>11258</v>
      </c>
      <c r="AK6"/>
    </row>
    <row r="7" spans="1:37" ht="13.8" x14ac:dyDescent="0.3">
      <c r="A7" s="95">
        <v>6</v>
      </c>
      <c r="B7" s="95">
        <v>5</v>
      </c>
      <c r="C7" s="94">
        <v>11000</v>
      </c>
      <c r="D7" s="95">
        <v>8.8000000000000007</v>
      </c>
      <c r="E7" s="95">
        <v>5</v>
      </c>
      <c r="F7" s="94">
        <v>8667</v>
      </c>
      <c r="G7" s="95">
        <v>8.5</v>
      </c>
      <c r="H7" s="95">
        <v>5</v>
      </c>
      <c r="I7" s="94">
        <v>10326</v>
      </c>
      <c r="J7" s="95">
        <v>7.2</v>
      </c>
      <c r="K7" s="95">
        <v>5</v>
      </c>
      <c r="L7" s="94">
        <v>9344</v>
      </c>
      <c r="M7" s="95">
        <v>7.5</v>
      </c>
      <c r="N7" s="95">
        <v>5</v>
      </c>
      <c r="O7" s="94">
        <v>10476</v>
      </c>
      <c r="P7" s="94">
        <v>6.8</v>
      </c>
      <c r="Q7" s="94">
        <v>5</v>
      </c>
      <c r="R7" s="94">
        <v>11663</v>
      </c>
      <c r="S7" s="95">
        <v>7.1</v>
      </c>
      <c r="T7" s="95">
        <v>5</v>
      </c>
      <c r="U7" s="94">
        <v>8822</v>
      </c>
      <c r="V7" s="95">
        <v>6.4</v>
      </c>
      <c r="W7" s="95">
        <v>5</v>
      </c>
      <c r="X7" s="94">
        <v>10589</v>
      </c>
      <c r="Y7" s="95">
        <v>5.7</v>
      </c>
      <c r="Z7" s="95">
        <v>5</v>
      </c>
      <c r="AA7" s="94">
        <v>10491</v>
      </c>
      <c r="AB7" s="95">
        <v>8.9</v>
      </c>
      <c r="AC7" s="95">
        <v>5</v>
      </c>
      <c r="AD7" s="94">
        <v>8027</v>
      </c>
      <c r="AE7" s="95">
        <v>6.6</v>
      </c>
      <c r="AF7" s="95">
        <v>5</v>
      </c>
      <c r="AG7" s="94">
        <v>9356</v>
      </c>
      <c r="AH7" s="95">
        <v>6.5</v>
      </c>
      <c r="AI7" s="95">
        <v>5</v>
      </c>
      <c r="AJ7" s="94">
        <v>9963</v>
      </c>
      <c r="AK7"/>
    </row>
    <row r="8" spans="1:37" ht="13.8" x14ac:dyDescent="0.3">
      <c r="A8" s="95">
        <v>6</v>
      </c>
      <c r="B8" s="95">
        <v>2</v>
      </c>
      <c r="C8" s="94">
        <v>9620</v>
      </c>
      <c r="D8" s="95">
        <v>8.8000000000000007</v>
      </c>
      <c r="E8" s="95">
        <v>2</v>
      </c>
      <c r="F8" s="94">
        <v>7323</v>
      </c>
      <c r="G8" s="95">
        <v>8.5</v>
      </c>
      <c r="H8" s="95">
        <v>2</v>
      </c>
      <c r="I8" s="94">
        <v>8631</v>
      </c>
      <c r="J8" s="95">
        <v>7.2</v>
      </c>
      <c r="K8" s="95">
        <v>2</v>
      </c>
      <c r="L8" s="94">
        <v>8115</v>
      </c>
      <c r="M8" s="95">
        <v>7.5</v>
      </c>
      <c r="N8" s="95">
        <v>2</v>
      </c>
      <c r="O8" s="94">
        <v>8924</v>
      </c>
      <c r="P8" s="94">
        <v>6.8</v>
      </c>
      <c r="Q8" s="94">
        <v>2</v>
      </c>
      <c r="R8" s="94">
        <v>9952</v>
      </c>
      <c r="S8" s="95">
        <v>7.1</v>
      </c>
      <c r="T8" s="95">
        <v>2</v>
      </c>
      <c r="U8" s="94">
        <v>7036</v>
      </c>
      <c r="V8" s="95">
        <v>6.4</v>
      </c>
      <c r="W8" s="95">
        <v>2</v>
      </c>
      <c r="X8" s="94">
        <v>9206</v>
      </c>
      <c r="Y8" s="95">
        <v>5.7</v>
      </c>
      <c r="Z8" s="95">
        <v>2</v>
      </c>
      <c r="AA8" s="94">
        <v>8971</v>
      </c>
      <c r="AB8" s="95">
        <v>8.9</v>
      </c>
      <c r="AC8" s="95">
        <v>2</v>
      </c>
      <c r="AD8" s="94">
        <v>6486</v>
      </c>
      <c r="AE8" s="95">
        <v>6.6</v>
      </c>
      <c r="AF8" s="95">
        <v>2</v>
      </c>
      <c r="AG8" s="94">
        <v>7754</v>
      </c>
      <c r="AH8" s="95">
        <v>6.5</v>
      </c>
      <c r="AI8" s="95">
        <v>2</v>
      </c>
      <c r="AJ8" s="94">
        <v>8391</v>
      </c>
      <c r="AK8"/>
    </row>
    <row r="9" spans="1:37" ht="13.8" x14ac:dyDescent="0.3">
      <c r="A9" s="95">
        <v>6</v>
      </c>
      <c r="B9" s="95">
        <v>1</v>
      </c>
      <c r="C9" s="94">
        <v>8511</v>
      </c>
      <c r="D9" s="95">
        <v>8.8000000000000007</v>
      </c>
      <c r="E9" s="95">
        <v>1</v>
      </c>
      <c r="F9" s="94">
        <v>6471</v>
      </c>
      <c r="G9" s="95">
        <v>8.5</v>
      </c>
      <c r="H9" s="95">
        <v>1</v>
      </c>
      <c r="I9" s="94">
        <v>7407</v>
      </c>
      <c r="J9" s="95">
        <v>7.2</v>
      </c>
      <c r="K9" s="95">
        <v>1</v>
      </c>
      <c r="L9" s="94">
        <v>7105</v>
      </c>
      <c r="M9" s="95">
        <v>7.5</v>
      </c>
      <c r="N9" s="95">
        <v>1</v>
      </c>
      <c r="O9" s="94">
        <v>7765</v>
      </c>
      <c r="P9" s="94">
        <v>6.8</v>
      </c>
      <c r="Q9" s="94">
        <v>1</v>
      </c>
      <c r="R9" s="94">
        <v>8772</v>
      </c>
      <c r="S9" s="95">
        <v>7.1</v>
      </c>
      <c r="T9" s="95">
        <v>1</v>
      </c>
      <c r="U9" s="94">
        <v>5986</v>
      </c>
      <c r="V9" s="95">
        <v>6.4</v>
      </c>
      <c r="W9" s="95">
        <v>1</v>
      </c>
      <c r="X9" s="94">
        <v>8097</v>
      </c>
      <c r="Y9" s="95">
        <v>5.7</v>
      </c>
      <c r="Z9" s="95">
        <v>1</v>
      </c>
      <c r="AA9" s="94">
        <v>7838</v>
      </c>
      <c r="AB9" s="95">
        <v>8.9</v>
      </c>
      <c r="AC9" s="95">
        <v>1</v>
      </c>
      <c r="AD9" s="94">
        <v>5509</v>
      </c>
      <c r="AE9" s="95">
        <v>6.6</v>
      </c>
      <c r="AF9" s="95">
        <v>1</v>
      </c>
      <c r="AG9" s="94">
        <v>6477</v>
      </c>
      <c r="AH9" s="95">
        <v>6.5</v>
      </c>
      <c r="AI9" s="95">
        <v>1</v>
      </c>
      <c r="AJ9" s="94">
        <v>7278</v>
      </c>
      <c r="AK9"/>
    </row>
    <row r="10" spans="1:37" ht="13.8" x14ac:dyDescent="0.3">
      <c r="A10" s="95">
        <v>6</v>
      </c>
      <c r="B10" s="95">
        <v>0.5</v>
      </c>
      <c r="C10" s="94">
        <v>7375</v>
      </c>
      <c r="D10" s="95">
        <v>8.8000000000000007</v>
      </c>
      <c r="E10" s="95">
        <v>0.5</v>
      </c>
      <c r="F10" s="94">
        <v>5454</v>
      </c>
      <c r="G10" s="95">
        <v>8.5</v>
      </c>
      <c r="H10" s="95">
        <v>0.5</v>
      </c>
      <c r="I10" s="94">
        <v>6353</v>
      </c>
      <c r="J10" s="95">
        <v>7.2</v>
      </c>
      <c r="K10" s="95">
        <v>0.5</v>
      </c>
      <c r="L10" s="94">
        <v>6133</v>
      </c>
      <c r="M10" s="95">
        <v>7.5</v>
      </c>
      <c r="N10" s="95">
        <v>0.5</v>
      </c>
      <c r="O10" s="94">
        <v>6622</v>
      </c>
      <c r="P10" s="94">
        <v>6.8</v>
      </c>
      <c r="Q10" s="94">
        <v>0.5</v>
      </c>
      <c r="R10" s="94">
        <v>7522</v>
      </c>
      <c r="S10" s="95">
        <v>7.1</v>
      </c>
      <c r="T10" s="95">
        <v>0.5</v>
      </c>
      <c r="U10" s="94">
        <v>5105</v>
      </c>
      <c r="V10" s="95">
        <v>6.4</v>
      </c>
      <c r="W10" s="95">
        <v>0.5</v>
      </c>
      <c r="X10" s="94">
        <v>7055</v>
      </c>
      <c r="Y10" s="95">
        <v>5.7</v>
      </c>
      <c r="Z10" s="95">
        <v>0.5</v>
      </c>
      <c r="AA10" s="94">
        <v>6698</v>
      </c>
      <c r="AB10" s="95">
        <v>8.9</v>
      </c>
      <c r="AC10" s="95">
        <v>0.5</v>
      </c>
      <c r="AD10" s="94">
        <v>4659</v>
      </c>
      <c r="AE10" s="95">
        <v>6.6</v>
      </c>
      <c r="AF10" s="95">
        <v>0.5</v>
      </c>
      <c r="AG10" s="94">
        <v>5451</v>
      </c>
      <c r="AH10" s="95">
        <v>6.5</v>
      </c>
      <c r="AI10" s="95">
        <v>0.5</v>
      </c>
      <c r="AJ10" s="94">
        <v>6070</v>
      </c>
      <c r="AK10"/>
    </row>
    <row r="11" spans="1:37" ht="13.8" x14ac:dyDescent="0.3">
      <c r="A11" s="95">
        <v>6</v>
      </c>
      <c r="B11" s="95">
        <v>0.2</v>
      </c>
      <c r="C11" s="94">
        <v>5827</v>
      </c>
      <c r="D11" s="95">
        <v>8.8000000000000007</v>
      </c>
      <c r="E11" s="95">
        <v>0.2</v>
      </c>
      <c r="F11" s="94">
        <v>4228</v>
      </c>
      <c r="G11" s="95">
        <v>8.5</v>
      </c>
      <c r="H11" s="95">
        <v>0.2</v>
      </c>
      <c r="I11" s="94">
        <v>5044</v>
      </c>
      <c r="J11" s="95">
        <v>7.2</v>
      </c>
      <c r="K11" s="95">
        <v>0.2</v>
      </c>
      <c r="L11" s="94">
        <v>4939</v>
      </c>
      <c r="M11" s="95">
        <v>7.5</v>
      </c>
      <c r="N11" s="95">
        <v>0.2</v>
      </c>
      <c r="O11" s="94">
        <v>5272</v>
      </c>
      <c r="P11" s="94">
        <v>6.8</v>
      </c>
      <c r="Q11" s="94">
        <v>0.2</v>
      </c>
      <c r="R11" s="94">
        <v>6131</v>
      </c>
      <c r="S11" s="95">
        <v>7.1</v>
      </c>
      <c r="T11" s="95">
        <v>0.2</v>
      </c>
      <c r="U11" s="94">
        <v>3967</v>
      </c>
      <c r="V11" s="95">
        <v>6.4</v>
      </c>
      <c r="W11" s="95">
        <v>0.2</v>
      </c>
      <c r="X11" s="94">
        <v>5718</v>
      </c>
      <c r="Y11" s="95">
        <v>5.7</v>
      </c>
      <c r="Z11" s="95">
        <v>0.2</v>
      </c>
      <c r="AA11" s="94">
        <v>5409</v>
      </c>
      <c r="AB11" s="95">
        <v>8.9</v>
      </c>
      <c r="AC11" s="95">
        <v>0.2</v>
      </c>
      <c r="AD11" s="94">
        <v>3527</v>
      </c>
      <c r="AE11" s="95">
        <v>6.6</v>
      </c>
      <c r="AF11" s="95">
        <v>0.2</v>
      </c>
      <c r="AG11" s="94">
        <v>4267</v>
      </c>
      <c r="AH11" s="95">
        <v>6.5</v>
      </c>
      <c r="AI11" s="95">
        <v>0.2</v>
      </c>
      <c r="AJ11" s="94">
        <v>4900</v>
      </c>
      <c r="AK11"/>
    </row>
    <row r="12" spans="1:37" ht="13.8" x14ac:dyDescent="0.3">
      <c r="A12" s="95">
        <v>6</v>
      </c>
      <c r="B12" s="95">
        <v>0.1</v>
      </c>
      <c r="C12" s="94">
        <v>4689</v>
      </c>
      <c r="D12" s="95">
        <v>8.8000000000000007</v>
      </c>
      <c r="E12" s="95">
        <v>0.1</v>
      </c>
      <c r="F12" s="94">
        <v>3458</v>
      </c>
      <c r="G12" s="95">
        <v>8.5</v>
      </c>
      <c r="H12" s="95">
        <v>0.1</v>
      </c>
      <c r="I12" s="94">
        <v>4121</v>
      </c>
      <c r="J12" s="95">
        <v>7.2</v>
      </c>
      <c r="K12" s="95">
        <v>0.1</v>
      </c>
      <c r="L12" s="94">
        <v>4113</v>
      </c>
      <c r="M12" s="95">
        <v>7.5</v>
      </c>
      <c r="N12" s="95">
        <v>0.1</v>
      </c>
      <c r="O12" s="94">
        <v>4317</v>
      </c>
      <c r="P12" s="94">
        <v>6.8</v>
      </c>
      <c r="Q12" s="94">
        <v>0.1</v>
      </c>
      <c r="R12" s="94">
        <v>5257</v>
      </c>
      <c r="S12" s="95">
        <v>7.1</v>
      </c>
      <c r="T12" s="95">
        <v>0.1</v>
      </c>
      <c r="U12" s="94">
        <v>3236</v>
      </c>
      <c r="V12" s="95">
        <v>6.4</v>
      </c>
      <c r="W12" s="95">
        <v>0.1</v>
      </c>
      <c r="X12" s="94">
        <v>4832</v>
      </c>
      <c r="Y12" s="95">
        <v>5.7</v>
      </c>
      <c r="Z12" s="95">
        <v>0.1</v>
      </c>
      <c r="AA12" s="94">
        <v>4574</v>
      </c>
      <c r="AB12" s="95">
        <v>8.9</v>
      </c>
      <c r="AC12" s="95">
        <v>0.1</v>
      </c>
      <c r="AD12" s="94">
        <v>2786</v>
      </c>
      <c r="AE12" s="95">
        <v>6.6</v>
      </c>
      <c r="AF12" s="95">
        <v>0.1</v>
      </c>
      <c r="AG12" s="94">
        <v>3552</v>
      </c>
      <c r="AH12" s="95">
        <v>6.5</v>
      </c>
      <c r="AI12" s="95">
        <v>0.1</v>
      </c>
      <c r="AJ12" s="94">
        <v>4141</v>
      </c>
      <c r="AK12"/>
    </row>
    <row r="13" spans="1:37" ht="13.8" x14ac:dyDescent="0.3">
      <c r="A13" s="95">
        <v>21</v>
      </c>
      <c r="B13" s="94">
        <v>25</v>
      </c>
      <c r="C13" s="94">
        <v>6298</v>
      </c>
      <c r="D13" s="95">
        <v>21.3</v>
      </c>
      <c r="E13" s="94">
        <v>25</v>
      </c>
      <c r="F13" s="94">
        <v>5719</v>
      </c>
      <c r="G13" s="95">
        <v>21.2</v>
      </c>
      <c r="H13" s="94">
        <v>25</v>
      </c>
      <c r="I13" s="94">
        <v>6862</v>
      </c>
      <c r="J13" s="95">
        <v>21.1</v>
      </c>
      <c r="K13" s="94">
        <v>25</v>
      </c>
      <c r="L13" s="94">
        <v>5995</v>
      </c>
      <c r="M13" s="95">
        <v>21.1</v>
      </c>
      <c r="N13" s="94">
        <v>25</v>
      </c>
      <c r="O13" s="94">
        <v>6148</v>
      </c>
      <c r="P13" s="94">
        <v>21.1</v>
      </c>
      <c r="Q13" s="94">
        <v>25</v>
      </c>
      <c r="R13" s="94">
        <v>6893</v>
      </c>
      <c r="S13" s="95">
        <v>20.9</v>
      </c>
      <c r="T13" s="94">
        <v>25</v>
      </c>
      <c r="U13" s="94">
        <v>5153</v>
      </c>
      <c r="V13" s="95">
        <v>21</v>
      </c>
      <c r="W13" s="94">
        <v>25</v>
      </c>
      <c r="X13" s="94">
        <v>6166</v>
      </c>
      <c r="Y13" s="95">
        <v>20.9</v>
      </c>
      <c r="Z13" s="94">
        <v>25</v>
      </c>
      <c r="AA13" s="94">
        <v>5665</v>
      </c>
      <c r="AB13" s="95">
        <v>21.3</v>
      </c>
      <c r="AC13" s="94">
        <v>25</v>
      </c>
      <c r="AD13" s="94">
        <v>5009</v>
      </c>
      <c r="AE13" s="95">
        <v>21</v>
      </c>
      <c r="AF13" s="94">
        <v>25</v>
      </c>
      <c r="AG13" s="94">
        <v>4974</v>
      </c>
      <c r="AH13" s="95">
        <v>21.1</v>
      </c>
      <c r="AI13" s="94">
        <v>25</v>
      </c>
      <c r="AJ13" s="94">
        <v>5665</v>
      </c>
      <c r="AK13"/>
    </row>
    <row r="14" spans="1:37" ht="13.8" x14ac:dyDescent="0.3">
      <c r="A14" s="95">
        <v>21</v>
      </c>
      <c r="B14" s="95">
        <v>20</v>
      </c>
      <c r="C14" s="94">
        <v>5801</v>
      </c>
      <c r="D14" s="95">
        <v>21.3</v>
      </c>
      <c r="E14" s="95">
        <v>20</v>
      </c>
      <c r="F14" s="94">
        <v>5422</v>
      </c>
      <c r="G14" s="95">
        <v>21.2</v>
      </c>
      <c r="H14" s="95">
        <v>20</v>
      </c>
      <c r="I14" s="94">
        <v>6519</v>
      </c>
      <c r="J14" s="95">
        <v>21.1</v>
      </c>
      <c r="K14" s="95">
        <v>20</v>
      </c>
      <c r="L14" s="94">
        <v>5541</v>
      </c>
      <c r="M14" s="95">
        <v>21.1</v>
      </c>
      <c r="N14" s="95">
        <v>20</v>
      </c>
      <c r="O14" s="94">
        <v>5718</v>
      </c>
      <c r="P14" s="94">
        <v>21.1</v>
      </c>
      <c r="Q14" s="94">
        <v>20</v>
      </c>
      <c r="R14" s="94">
        <v>6475</v>
      </c>
      <c r="S14" s="95">
        <v>20.9</v>
      </c>
      <c r="T14" s="95">
        <v>20</v>
      </c>
      <c r="U14" s="94">
        <v>4791</v>
      </c>
      <c r="V14" s="95">
        <v>21</v>
      </c>
      <c r="W14" s="95">
        <v>20</v>
      </c>
      <c r="X14" s="94">
        <v>5781</v>
      </c>
      <c r="Y14" s="95">
        <v>20.9</v>
      </c>
      <c r="Z14" s="95">
        <v>20</v>
      </c>
      <c r="AA14" s="94">
        <v>5424</v>
      </c>
      <c r="AB14" s="95">
        <v>21.3</v>
      </c>
      <c r="AC14" s="95">
        <v>20</v>
      </c>
      <c r="AD14" s="94">
        <v>4681</v>
      </c>
      <c r="AE14" s="95">
        <v>21</v>
      </c>
      <c r="AF14" s="95">
        <v>20</v>
      </c>
      <c r="AG14" s="94">
        <v>4781</v>
      </c>
      <c r="AH14" s="95">
        <v>21.1</v>
      </c>
      <c r="AI14" s="95">
        <v>20</v>
      </c>
      <c r="AJ14" s="94">
        <v>5464</v>
      </c>
      <c r="AK14"/>
    </row>
    <row r="15" spans="1:37" ht="13.8" x14ac:dyDescent="0.3">
      <c r="A15" s="95">
        <v>21</v>
      </c>
      <c r="B15" s="95">
        <v>10</v>
      </c>
      <c r="C15" s="94">
        <v>4808</v>
      </c>
      <c r="D15" s="95">
        <v>21.3</v>
      </c>
      <c r="E15" s="95">
        <v>10</v>
      </c>
      <c r="F15" s="94">
        <v>4486</v>
      </c>
      <c r="G15" s="95">
        <v>21.2</v>
      </c>
      <c r="H15" s="95">
        <v>10</v>
      </c>
      <c r="I15" s="94">
        <v>5402</v>
      </c>
      <c r="J15" s="95">
        <v>21.1</v>
      </c>
      <c r="K15" s="95">
        <v>10</v>
      </c>
      <c r="L15" s="94">
        <v>4616</v>
      </c>
      <c r="M15" s="95">
        <v>21.1</v>
      </c>
      <c r="N15" s="95">
        <v>10</v>
      </c>
      <c r="O15" s="94">
        <v>4761</v>
      </c>
      <c r="P15" s="94">
        <v>21.1</v>
      </c>
      <c r="Q15" s="94">
        <v>10</v>
      </c>
      <c r="R15" s="94">
        <v>5523</v>
      </c>
      <c r="S15" s="95">
        <v>20.9</v>
      </c>
      <c r="T15" s="95">
        <v>10</v>
      </c>
      <c r="U15" s="94">
        <v>3911</v>
      </c>
      <c r="V15" s="95">
        <v>21</v>
      </c>
      <c r="W15" s="95">
        <v>10</v>
      </c>
      <c r="X15" s="94">
        <v>4823</v>
      </c>
      <c r="Y15" s="95">
        <v>20.9</v>
      </c>
      <c r="Z15" s="95">
        <v>10</v>
      </c>
      <c r="AA15" s="94">
        <v>4618</v>
      </c>
      <c r="AB15" s="95">
        <v>21.3</v>
      </c>
      <c r="AC15" s="95">
        <v>10</v>
      </c>
      <c r="AD15" s="94">
        <v>3774</v>
      </c>
      <c r="AE15" s="95">
        <v>21</v>
      </c>
      <c r="AF15" s="95">
        <v>10</v>
      </c>
      <c r="AG15" s="94">
        <v>3915</v>
      </c>
      <c r="AH15" s="95">
        <v>21.1</v>
      </c>
      <c r="AI15" s="95">
        <v>10</v>
      </c>
      <c r="AJ15" s="94">
        <v>4508</v>
      </c>
      <c r="AK15"/>
    </row>
    <row r="16" spans="1:37" ht="13.8" x14ac:dyDescent="0.3">
      <c r="A16" s="95">
        <v>21</v>
      </c>
      <c r="B16" s="95">
        <v>5</v>
      </c>
      <c r="C16" s="94">
        <v>3898</v>
      </c>
      <c r="D16" s="95">
        <v>21.3</v>
      </c>
      <c r="E16" s="95">
        <v>5</v>
      </c>
      <c r="F16" s="94">
        <v>3636</v>
      </c>
      <c r="G16" s="95">
        <v>21.2</v>
      </c>
      <c r="H16" s="95">
        <v>5</v>
      </c>
      <c r="I16" s="94">
        <v>4326</v>
      </c>
      <c r="J16" s="95">
        <v>21.1</v>
      </c>
      <c r="K16" s="95">
        <v>5</v>
      </c>
      <c r="L16" s="94">
        <v>3785</v>
      </c>
      <c r="M16" s="95">
        <v>21.1</v>
      </c>
      <c r="N16" s="95">
        <v>5</v>
      </c>
      <c r="O16" s="94">
        <v>3933</v>
      </c>
      <c r="P16" s="94">
        <v>21.1</v>
      </c>
      <c r="Q16" s="94">
        <v>5</v>
      </c>
      <c r="R16" s="94">
        <v>4628</v>
      </c>
      <c r="S16" s="95">
        <v>20.9</v>
      </c>
      <c r="T16" s="95">
        <v>5</v>
      </c>
      <c r="U16" s="94">
        <v>3092</v>
      </c>
      <c r="V16" s="95">
        <v>21</v>
      </c>
      <c r="W16" s="95">
        <v>5</v>
      </c>
      <c r="X16" s="94">
        <v>4006</v>
      </c>
      <c r="Y16" s="95">
        <v>20.9</v>
      </c>
      <c r="Z16" s="95">
        <v>5</v>
      </c>
      <c r="AA16" s="94">
        <v>3634</v>
      </c>
      <c r="AB16" s="95">
        <v>21.3</v>
      </c>
      <c r="AC16" s="95">
        <v>5</v>
      </c>
      <c r="AD16" s="94">
        <v>2953</v>
      </c>
      <c r="AE16" s="95">
        <v>21</v>
      </c>
      <c r="AF16" s="95">
        <v>5</v>
      </c>
      <c r="AG16" s="94">
        <v>3021</v>
      </c>
      <c r="AH16" s="95">
        <v>21.1</v>
      </c>
      <c r="AI16" s="95">
        <v>5</v>
      </c>
      <c r="AJ16" s="94">
        <v>3612</v>
      </c>
      <c r="AK16"/>
    </row>
    <row r="17" spans="1:37" ht="13.8" x14ac:dyDescent="0.3">
      <c r="A17" s="95">
        <v>21</v>
      </c>
      <c r="B17" s="95">
        <v>2</v>
      </c>
      <c r="C17" s="94">
        <v>2800</v>
      </c>
      <c r="D17" s="95">
        <v>21.3</v>
      </c>
      <c r="E17" s="95">
        <v>2</v>
      </c>
      <c r="F17" s="94">
        <v>2645</v>
      </c>
      <c r="G17" s="95">
        <v>21.2</v>
      </c>
      <c r="H17" s="95">
        <v>2</v>
      </c>
      <c r="I17" s="94">
        <v>3198</v>
      </c>
      <c r="J17" s="95">
        <v>21.1</v>
      </c>
      <c r="K17" s="95">
        <v>2</v>
      </c>
      <c r="L17" s="94">
        <v>2814</v>
      </c>
      <c r="M17" s="95">
        <v>21.1</v>
      </c>
      <c r="N17" s="95">
        <v>2</v>
      </c>
      <c r="O17" s="94">
        <v>2989</v>
      </c>
      <c r="P17" s="94">
        <v>21.1</v>
      </c>
      <c r="Q17" s="94">
        <v>2</v>
      </c>
      <c r="R17" s="94">
        <v>3501</v>
      </c>
      <c r="S17" s="95">
        <v>20.9</v>
      </c>
      <c r="T17" s="95">
        <v>2</v>
      </c>
      <c r="U17" s="94">
        <v>2218</v>
      </c>
      <c r="V17" s="95">
        <v>21</v>
      </c>
      <c r="W17" s="95">
        <v>2</v>
      </c>
      <c r="X17" s="94">
        <v>3012</v>
      </c>
      <c r="Y17" s="95">
        <v>20.9</v>
      </c>
      <c r="Z17" s="95">
        <v>2</v>
      </c>
      <c r="AA17" s="94">
        <v>2765</v>
      </c>
      <c r="AB17" s="95">
        <v>21.3</v>
      </c>
      <c r="AC17" s="95">
        <v>2</v>
      </c>
      <c r="AD17" s="94">
        <v>2053</v>
      </c>
      <c r="AE17" s="95">
        <v>21</v>
      </c>
      <c r="AF17" s="95">
        <v>2</v>
      </c>
      <c r="AG17" s="94">
        <v>2069</v>
      </c>
      <c r="AH17" s="95">
        <v>21.1</v>
      </c>
      <c r="AI17" s="95">
        <v>2</v>
      </c>
      <c r="AJ17" s="94">
        <v>2722</v>
      </c>
      <c r="AK17"/>
    </row>
    <row r="18" spans="1:37" ht="13.8" x14ac:dyDescent="0.3">
      <c r="A18" s="95">
        <v>21</v>
      </c>
      <c r="B18" s="95">
        <v>1</v>
      </c>
      <c r="C18" s="94">
        <v>2108</v>
      </c>
      <c r="D18" s="95">
        <v>21.3</v>
      </c>
      <c r="E18" s="95">
        <v>1</v>
      </c>
      <c r="F18" s="94">
        <v>2003</v>
      </c>
      <c r="G18" s="95">
        <v>21.2</v>
      </c>
      <c r="H18" s="95">
        <v>1</v>
      </c>
      <c r="I18" s="94">
        <v>2469</v>
      </c>
      <c r="J18" s="95">
        <v>21.1</v>
      </c>
      <c r="K18" s="95">
        <v>1</v>
      </c>
      <c r="L18" s="94">
        <v>2194</v>
      </c>
      <c r="M18" s="95">
        <v>21.1</v>
      </c>
      <c r="N18" s="95">
        <v>1</v>
      </c>
      <c r="O18" s="94">
        <v>2348</v>
      </c>
      <c r="P18" s="94">
        <v>21.1</v>
      </c>
      <c r="Q18" s="94">
        <v>1</v>
      </c>
      <c r="R18" s="94">
        <v>2754</v>
      </c>
      <c r="S18" s="95">
        <v>20.9</v>
      </c>
      <c r="T18" s="95">
        <v>1</v>
      </c>
      <c r="U18" s="94">
        <v>1667</v>
      </c>
      <c r="V18" s="95">
        <v>21</v>
      </c>
      <c r="W18" s="95">
        <v>1</v>
      </c>
      <c r="X18" s="94">
        <v>2361</v>
      </c>
      <c r="Y18" s="95">
        <v>20.9</v>
      </c>
      <c r="Z18" s="95">
        <v>1</v>
      </c>
      <c r="AA18" s="94">
        <v>2285</v>
      </c>
      <c r="AB18" s="95">
        <v>21.3</v>
      </c>
      <c r="AC18" s="95">
        <v>1</v>
      </c>
      <c r="AD18" s="94">
        <v>1507</v>
      </c>
      <c r="AE18" s="95">
        <v>21</v>
      </c>
      <c r="AF18" s="95">
        <v>1</v>
      </c>
      <c r="AG18" s="94">
        <v>1526</v>
      </c>
      <c r="AH18" s="95">
        <v>21.1</v>
      </c>
      <c r="AI18" s="95">
        <v>1</v>
      </c>
      <c r="AJ18" s="94">
        <v>2206</v>
      </c>
      <c r="AK18"/>
    </row>
    <row r="19" spans="1:37" ht="13.8" x14ac:dyDescent="0.3">
      <c r="A19" s="95">
        <v>21</v>
      </c>
      <c r="B19" s="95">
        <v>0.5</v>
      </c>
      <c r="C19" s="94">
        <v>1567</v>
      </c>
      <c r="D19" s="95">
        <v>21.3</v>
      </c>
      <c r="E19" s="95">
        <v>0.5</v>
      </c>
      <c r="F19" s="94">
        <v>1516</v>
      </c>
      <c r="G19" s="95">
        <v>21.2</v>
      </c>
      <c r="H19" s="95">
        <v>0.5</v>
      </c>
      <c r="I19" s="94">
        <v>1877</v>
      </c>
      <c r="J19" s="95">
        <v>21.1</v>
      </c>
      <c r="K19" s="95">
        <v>0.5</v>
      </c>
      <c r="L19" s="94">
        <v>1691</v>
      </c>
      <c r="M19" s="95">
        <v>21.1</v>
      </c>
      <c r="N19" s="95">
        <v>0.5</v>
      </c>
      <c r="O19" s="94">
        <v>1850</v>
      </c>
      <c r="P19" s="94">
        <v>21.1</v>
      </c>
      <c r="Q19" s="94">
        <v>0.5</v>
      </c>
      <c r="R19" s="94">
        <v>2174</v>
      </c>
      <c r="S19" s="95">
        <v>20.9</v>
      </c>
      <c r="T19" s="95">
        <v>0.5</v>
      </c>
      <c r="U19" s="94">
        <v>1236</v>
      </c>
      <c r="V19" s="95">
        <v>21</v>
      </c>
      <c r="W19" s="95">
        <v>0.5</v>
      </c>
      <c r="X19" s="94">
        <v>1841</v>
      </c>
      <c r="Y19" s="95">
        <v>20.9</v>
      </c>
      <c r="Z19" s="95">
        <v>0.5</v>
      </c>
      <c r="AA19" s="94">
        <v>2226</v>
      </c>
      <c r="AB19" s="95">
        <v>21.3</v>
      </c>
      <c r="AC19" s="95">
        <v>0.5</v>
      </c>
      <c r="AD19" s="94">
        <v>1113</v>
      </c>
      <c r="AE19" s="95">
        <v>21</v>
      </c>
      <c r="AF19" s="95">
        <v>0.5</v>
      </c>
      <c r="AG19" s="94">
        <v>1126</v>
      </c>
      <c r="AH19" s="95">
        <v>21.1</v>
      </c>
      <c r="AI19" s="95">
        <v>0.5</v>
      </c>
      <c r="AJ19" s="94">
        <v>1768</v>
      </c>
      <c r="AK19"/>
    </row>
    <row r="20" spans="1:37" ht="13.8" x14ac:dyDescent="0.3">
      <c r="A20" s="95">
        <v>21</v>
      </c>
      <c r="B20" s="95">
        <v>0.2</v>
      </c>
      <c r="C20" s="94">
        <v>1042</v>
      </c>
      <c r="D20" s="95">
        <v>21.3</v>
      </c>
      <c r="E20" s="95">
        <v>0.2</v>
      </c>
      <c r="F20" s="94">
        <v>1024</v>
      </c>
      <c r="G20" s="95">
        <v>21.2</v>
      </c>
      <c r="H20" s="95">
        <v>0.2</v>
      </c>
      <c r="I20" s="94">
        <v>1276</v>
      </c>
      <c r="J20" s="95">
        <v>21.1</v>
      </c>
      <c r="K20" s="95">
        <v>0.2</v>
      </c>
      <c r="L20" s="94">
        <v>1172</v>
      </c>
      <c r="M20" s="95">
        <v>21.1</v>
      </c>
      <c r="N20" s="95">
        <v>0.2</v>
      </c>
      <c r="O20" s="94">
        <v>1268</v>
      </c>
      <c r="P20" s="94">
        <v>21.1</v>
      </c>
      <c r="Q20" s="94">
        <v>0.2</v>
      </c>
      <c r="R20" s="94">
        <v>1551</v>
      </c>
      <c r="S20" s="95">
        <v>20.9</v>
      </c>
      <c r="T20" s="95">
        <v>0.2</v>
      </c>
      <c r="U20" s="94">
        <v>814.2</v>
      </c>
      <c r="V20" s="95">
        <v>21</v>
      </c>
      <c r="W20" s="95">
        <v>0.2</v>
      </c>
      <c r="X20" s="94">
        <v>1284</v>
      </c>
      <c r="Y20" s="95">
        <v>20.9</v>
      </c>
      <c r="Z20" s="95">
        <v>0.2</v>
      </c>
      <c r="AA20" s="94">
        <v>1834</v>
      </c>
      <c r="AB20" s="95">
        <v>21.3</v>
      </c>
      <c r="AC20" s="95">
        <v>0.2</v>
      </c>
      <c r="AD20" s="94">
        <v>737.2</v>
      </c>
      <c r="AE20" s="95">
        <v>21</v>
      </c>
      <c r="AF20" s="95">
        <v>0.2</v>
      </c>
      <c r="AG20" s="94">
        <v>744.9</v>
      </c>
      <c r="AH20" s="95">
        <v>21.1</v>
      </c>
      <c r="AI20" s="95">
        <v>0.2</v>
      </c>
      <c r="AJ20" s="94">
        <v>1253</v>
      </c>
      <c r="AK20"/>
    </row>
    <row r="21" spans="1:37" ht="13.8" x14ac:dyDescent="0.3">
      <c r="A21" s="95">
        <v>21</v>
      </c>
      <c r="B21" s="95">
        <v>0.1</v>
      </c>
      <c r="C21" s="94">
        <v>763.3</v>
      </c>
      <c r="D21" s="95">
        <v>21.3</v>
      </c>
      <c r="E21" s="95">
        <v>0.1</v>
      </c>
      <c r="F21" s="94">
        <v>764.3</v>
      </c>
      <c r="G21" s="95">
        <v>21.2</v>
      </c>
      <c r="H21" s="95">
        <v>0.1</v>
      </c>
      <c r="I21" s="94">
        <v>948.1</v>
      </c>
      <c r="J21" s="95">
        <v>21.1</v>
      </c>
      <c r="K21" s="95">
        <v>0.1</v>
      </c>
      <c r="L21" s="94">
        <v>886.9</v>
      </c>
      <c r="M21" s="95">
        <v>21.1</v>
      </c>
      <c r="N21" s="95">
        <v>0.1</v>
      </c>
      <c r="O21" s="94">
        <v>977.8</v>
      </c>
      <c r="P21" s="94">
        <v>21.1</v>
      </c>
      <c r="Q21" s="94">
        <v>0.1</v>
      </c>
      <c r="R21" s="94">
        <v>1193</v>
      </c>
      <c r="S21" s="95">
        <v>20.9</v>
      </c>
      <c r="T21" s="95">
        <v>0.1</v>
      </c>
      <c r="U21" s="94">
        <v>585.4</v>
      </c>
      <c r="V21" s="95">
        <v>21</v>
      </c>
      <c r="W21" s="95">
        <v>0.1</v>
      </c>
      <c r="X21" s="94">
        <v>968.1</v>
      </c>
      <c r="Y21" s="95">
        <v>20.9</v>
      </c>
      <c r="Z21" s="95">
        <v>0.1</v>
      </c>
      <c r="AA21" s="94">
        <v>1427</v>
      </c>
      <c r="AB21" s="95">
        <v>21.3</v>
      </c>
      <c r="AC21" s="95">
        <v>0.1</v>
      </c>
      <c r="AD21" s="94">
        <v>542.9</v>
      </c>
      <c r="AE21" s="95">
        <v>21</v>
      </c>
      <c r="AF21" s="95">
        <v>0.1</v>
      </c>
      <c r="AG21" s="94">
        <v>550.79999999999995</v>
      </c>
      <c r="AH21" s="95">
        <v>21.1</v>
      </c>
      <c r="AI21" s="95">
        <v>0.1</v>
      </c>
      <c r="AJ21" s="94">
        <v>958.2</v>
      </c>
      <c r="AK21"/>
    </row>
    <row r="22" spans="1:37" ht="13.8" x14ac:dyDescent="0.3">
      <c r="A22" s="95">
        <v>39.6</v>
      </c>
      <c r="B22" s="94">
        <v>25</v>
      </c>
      <c r="C22" s="94">
        <v>1721</v>
      </c>
      <c r="D22" s="95">
        <v>41.6</v>
      </c>
      <c r="E22" s="94">
        <v>25</v>
      </c>
      <c r="F22" s="94">
        <v>1319</v>
      </c>
      <c r="G22" s="95">
        <v>40</v>
      </c>
      <c r="H22" s="94">
        <v>25</v>
      </c>
      <c r="I22" s="94">
        <v>1819</v>
      </c>
      <c r="J22" s="95">
        <v>39.200000000000003</v>
      </c>
      <c r="K22" s="94">
        <v>25</v>
      </c>
      <c r="L22" s="94">
        <v>1897</v>
      </c>
      <c r="M22" s="95">
        <v>40.5</v>
      </c>
      <c r="N22" s="94">
        <v>25</v>
      </c>
      <c r="O22" s="94">
        <v>1542</v>
      </c>
      <c r="P22" s="94">
        <v>39.6</v>
      </c>
      <c r="Q22" s="94">
        <v>25</v>
      </c>
      <c r="R22" s="94">
        <v>2309</v>
      </c>
      <c r="S22" s="95">
        <v>42</v>
      </c>
      <c r="T22" s="94">
        <v>25</v>
      </c>
      <c r="U22" s="94">
        <v>1097</v>
      </c>
      <c r="V22" s="95">
        <v>39.299999999999997</v>
      </c>
      <c r="W22" s="94">
        <v>25</v>
      </c>
      <c r="X22" s="94">
        <v>1943</v>
      </c>
      <c r="Y22" s="95">
        <v>37.9</v>
      </c>
      <c r="Z22" s="94">
        <v>25</v>
      </c>
      <c r="AA22" s="94">
        <v>1743</v>
      </c>
      <c r="AB22" s="95">
        <v>38.5</v>
      </c>
      <c r="AC22" s="94">
        <v>25</v>
      </c>
      <c r="AD22" s="94">
        <v>1313</v>
      </c>
      <c r="AE22" s="95">
        <v>39.4</v>
      </c>
      <c r="AF22" s="94">
        <v>25</v>
      </c>
      <c r="AG22" s="94">
        <v>1197</v>
      </c>
      <c r="AH22" s="95">
        <v>39.700000000000003</v>
      </c>
      <c r="AI22" s="94">
        <v>25</v>
      </c>
      <c r="AJ22" s="94">
        <v>1546</v>
      </c>
      <c r="AK22"/>
    </row>
    <row r="23" spans="1:37" ht="13.8" x14ac:dyDescent="0.3">
      <c r="A23" s="95">
        <v>39.6</v>
      </c>
      <c r="B23" s="95">
        <v>20</v>
      </c>
      <c r="C23" s="94">
        <v>1319</v>
      </c>
      <c r="D23" s="95">
        <v>41.6</v>
      </c>
      <c r="E23" s="95">
        <v>20</v>
      </c>
      <c r="F23" s="94">
        <v>1161</v>
      </c>
      <c r="G23" s="95">
        <v>40</v>
      </c>
      <c r="H23" s="95">
        <v>20</v>
      </c>
      <c r="I23" s="94">
        <v>1547</v>
      </c>
      <c r="J23" s="95">
        <v>39.200000000000003</v>
      </c>
      <c r="K23" s="95">
        <v>20</v>
      </c>
      <c r="L23" s="94">
        <v>1505</v>
      </c>
      <c r="M23" s="95">
        <v>40.5</v>
      </c>
      <c r="N23" s="95">
        <v>20</v>
      </c>
      <c r="O23" s="94">
        <v>1504</v>
      </c>
      <c r="P23" s="94">
        <v>39.6</v>
      </c>
      <c r="Q23" s="94">
        <v>20</v>
      </c>
      <c r="R23" s="94">
        <v>1901</v>
      </c>
      <c r="S23" s="95">
        <v>42</v>
      </c>
      <c r="T23" s="95">
        <v>20</v>
      </c>
      <c r="U23" s="94">
        <v>964.9</v>
      </c>
      <c r="V23" s="95">
        <v>39.299999999999997</v>
      </c>
      <c r="W23" s="95">
        <v>20</v>
      </c>
      <c r="X23" s="94">
        <v>1643</v>
      </c>
      <c r="Y23" s="95">
        <v>37.9</v>
      </c>
      <c r="Z23" s="95">
        <v>20</v>
      </c>
      <c r="AA23" s="94">
        <v>1550</v>
      </c>
      <c r="AB23" s="95">
        <v>38.5</v>
      </c>
      <c r="AC23" s="95">
        <v>20</v>
      </c>
      <c r="AD23" s="94">
        <v>1178</v>
      </c>
      <c r="AE23" s="95">
        <v>39.4</v>
      </c>
      <c r="AF23" s="95">
        <v>20</v>
      </c>
      <c r="AG23" s="94">
        <v>1065</v>
      </c>
      <c r="AH23" s="95">
        <v>39.700000000000003</v>
      </c>
      <c r="AI23" s="95">
        <v>20</v>
      </c>
      <c r="AJ23" s="94">
        <v>1418</v>
      </c>
      <c r="AK23"/>
    </row>
    <row r="24" spans="1:37" ht="13.8" x14ac:dyDescent="0.3">
      <c r="A24" s="95">
        <v>39.6</v>
      </c>
      <c r="B24" s="95">
        <v>10</v>
      </c>
      <c r="C24" s="94">
        <v>928.4</v>
      </c>
      <c r="D24" s="95">
        <v>41.6</v>
      </c>
      <c r="E24" s="95">
        <v>10</v>
      </c>
      <c r="F24" s="94">
        <v>825</v>
      </c>
      <c r="G24" s="95">
        <v>40</v>
      </c>
      <c r="H24" s="95">
        <v>10</v>
      </c>
      <c r="I24" s="94">
        <v>1108</v>
      </c>
      <c r="J24" s="95">
        <v>39.200000000000003</v>
      </c>
      <c r="K24" s="95">
        <v>10</v>
      </c>
      <c r="L24" s="94">
        <v>1099</v>
      </c>
      <c r="M24" s="95">
        <v>40.5</v>
      </c>
      <c r="N24" s="95">
        <v>10</v>
      </c>
      <c r="O24" s="94">
        <v>1106</v>
      </c>
      <c r="P24" s="94">
        <v>39.6</v>
      </c>
      <c r="Q24" s="94">
        <v>10</v>
      </c>
      <c r="R24" s="94">
        <v>1417</v>
      </c>
      <c r="S24" s="95">
        <v>42</v>
      </c>
      <c r="T24" s="95">
        <v>10</v>
      </c>
      <c r="U24" s="94">
        <v>674.1</v>
      </c>
      <c r="V24" s="95">
        <v>39.299999999999997</v>
      </c>
      <c r="W24" s="95">
        <v>10</v>
      </c>
      <c r="X24" s="94">
        <v>1203</v>
      </c>
      <c r="Y24" s="95">
        <v>37.9</v>
      </c>
      <c r="Z24" s="95">
        <v>10</v>
      </c>
      <c r="AA24" s="94">
        <v>1126</v>
      </c>
      <c r="AB24" s="95">
        <v>38.5</v>
      </c>
      <c r="AC24" s="95">
        <v>10</v>
      </c>
      <c r="AD24" s="94">
        <v>828.3</v>
      </c>
      <c r="AE24" s="95">
        <v>39.4</v>
      </c>
      <c r="AF24" s="95">
        <v>10</v>
      </c>
      <c r="AG24" s="94">
        <v>745.1</v>
      </c>
      <c r="AH24" s="95">
        <v>39.700000000000003</v>
      </c>
      <c r="AI24" s="95">
        <v>10</v>
      </c>
      <c r="AJ24" s="94">
        <v>1062</v>
      </c>
      <c r="AK24"/>
    </row>
    <row r="25" spans="1:37" ht="13.8" x14ac:dyDescent="0.3">
      <c r="A25" s="95">
        <v>39.6</v>
      </c>
      <c r="B25" s="95">
        <v>5</v>
      </c>
      <c r="C25" s="94">
        <v>650.5</v>
      </c>
      <c r="D25" s="95">
        <v>41.6</v>
      </c>
      <c r="E25" s="95">
        <v>5</v>
      </c>
      <c r="F25" s="94">
        <v>576.79999999999995</v>
      </c>
      <c r="G25" s="95">
        <v>40</v>
      </c>
      <c r="H25" s="95">
        <v>5</v>
      </c>
      <c r="I25" s="94">
        <v>780.5</v>
      </c>
      <c r="J25" s="95">
        <v>39.200000000000003</v>
      </c>
      <c r="K25" s="95">
        <v>5</v>
      </c>
      <c r="L25" s="94">
        <v>793.2</v>
      </c>
      <c r="M25" s="95">
        <v>40.5</v>
      </c>
      <c r="N25" s="95">
        <v>5</v>
      </c>
      <c r="O25" s="94">
        <v>793.6</v>
      </c>
      <c r="P25" s="94">
        <v>39.6</v>
      </c>
      <c r="Q25" s="94">
        <v>5</v>
      </c>
      <c r="R25" s="94">
        <v>1042</v>
      </c>
      <c r="S25" s="95">
        <v>42</v>
      </c>
      <c r="T25" s="95">
        <v>5</v>
      </c>
      <c r="U25" s="94">
        <v>464.4</v>
      </c>
      <c r="V25" s="95">
        <v>39.299999999999997</v>
      </c>
      <c r="W25" s="95">
        <v>5</v>
      </c>
      <c r="X25" s="94">
        <v>872.3</v>
      </c>
      <c r="Y25" s="95">
        <v>37.9</v>
      </c>
      <c r="Z25" s="95">
        <v>5</v>
      </c>
      <c r="AA25" s="94">
        <v>806</v>
      </c>
      <c r="AB25" s="95">
        <v>38.5</v>
      </c>
      <c r="AC25" s="95">
        <v>5</v>
      </c>
      <c r="AD25" s="94">
        <v>573.29999999999995</v>
      </c>
      <c r="AE25" s="95">
        <v>39.4</v>
      </c>
      <c r="AF25" s="95">
        <v>5</v>
      </c>
      <c r="AG25" s="94">
        <v>512</v>
      </c>
      <c r="AH25" s="95">
        <v>39.700000000000003</v>
      </c>
      <c r="AI25" s="95">
        <v>5</v>
      </c>
      <c r="AJ25" s="94">
        <v>771.7</v>
      </c>
      <c r="AK25"/>
    </row>
    <row r="26" spans="1:37" ht="13.8" x14ac:dyDescent="0.3">
      <c r="A26" s="95">
        <v>39.6</v>
      </c>
      <c r="B26" s="95">
        <v>2</v>
      </c>
      <c r="C26" s="94">
        <v>407.9</v>
      </c>
      <c r="D26" s="95">
        <v>41.6</v>
      </c>
      <c r="E26" s="95">
        <v>2</v>
      </c>
      <c r="F26" s="94">
        <v>361.5</v>
      </c>
      <c r="G26" s="95">
        <v>40</v>
      </c>
      <c r="H26" s="95">
        <v>2</v>
      </c>
      <c r="I26" s="94">
        <v>488.4</v>
      </c>
      <c r="J26" s="95">
        <v>39.200000000000003</v>
      </c>
      <c r="K26" s="95">
        <v>2</v>
      </c>
      <c r="L26" s="94">
        <v>509</v>
      </c>
      <c r="M26" s="95">
        <v>40.5</v>
      </c>
      <c r="N26" s="95">
        <v>2</v>
      </c>
      <c r="O26" s="94">
        <v>515</v>
      </c>
      <c r="P26" s="94">
        <v>39.6</v>
      </c>
      <c r="Q26" s="94">
        <v>2</v>
      </c>
      <c r="R26" s="94">
        <v>686.1</v>
      </c>
      <c r="S26" s="95">
        <v>42</v>
      </c>
      <c r="T26" s="95">
        <v>2</v>
      </c>
      <c r="U26" s="94">
        <v>290.89999999999998</v>
      </c>
      <c r="V26" s="95">
        <v>39.299999999999997</v>
      </c>
      <c r="W26" s="95">
        <v>2</v>
      </c>
      <c r="X26" s="94">
        <v>559</v>
      </c>
      <c r="Y26" s="95">
        <v>37.9</v>
      </c>
      <c r="Z26" s="95">
        <v>2</v>
      </c>
      <c r="AA26" s="94">
        <v>511.1</v>
      </c>
      <c r="AB26" s="95">
        <v>38.5</v>
      </c>
      <c r="AC26" s="95">
        <v>2</v>
      </c>
      <c r="AD26" s="94">
        <v>351.3</v>
      </c>
      <c r="AE26" s="95">
        <v>39.4</v>
      </c>
      <c r="AF26" s="95">
        <v>2</v>
      </c>
      <c r="AG26" s="94">
        <v>311.8</v>
      </c>
      <c r="AH26" s="95">
        <v>39.700000000000003</v>
      </c>
      <c r="AI26" s="95">
        <v>2</v>
      </c>
      <c r="AJ26" s="94">
        <v>498</v>
      </c>
      <c r="AK26"/>
    </row>
    <row r="27" spans="1:37" ht="13.8" x14ac:dyDescent="0.3">
      <c r="A27" s="95">
        <v>39.6</v>
      </c>
      <c r="B27" s="95">
        <v>1</v>
      </c>
      <c r="C27" s="94">
        <v>290.2</v>
      </c>
      <c r="D27" s="95">
        <v>41.6</v>
      </c>
      <c r="E27" s="95">
        <v>1</v>
      </c>
      <c r="F27" s="94">
        <v>259.60000000000002</v>
      </c>
      <c r="G27" s="95">
        <v>40</v>
      </c>
      <c r="H27" s="95">
        <v>1</v>
      </c>
      <c r="I27" s="94">
        <v>349.4</v>
      </c>
      <c r="J27" s="95">
        <v>39.200000000000003</v>
      </c>
      <c r="K27" s="95">
        <v>1</v>
      </c>
      <c r="L27" s="94">
        <v>365.5</v>
      </c>
      <c r="M27" s="95">
        <v>40.5</v>
      </c>
      <c r="N27" s="95">
        <v>1</v>
      </c>
      <c r="O27" s="94">
        <v>360.3</v>
      </c>
      <c r="P27" s="94">
        <v>39.6</v>
      </c>
      <c r="Q27" s="94">
        <v>1</v>
      </c>
      <c r="R27" s="94">
        <v>497.2</v>
      </c>
      <c r="S27" s="95">
        <v>42</v>
      </c>
      <c r="T27" s="95">
        <v>1</v>
      </c>
      <c r="U27" s="94">
        <v>211.1</v>
      </c>
      <c r="V27" s="95">
        <v>39.299999999999997</v>
      </c>
      <c r="W27" s="95">
        <v>1</v>
      </c>
      <c r="X27" s="94">
        <v>375.5</v>
      </c>
      <c r="Y27" s="95">
        <v>37.9</v>
      </c>
      <c r="Z27" s="95">
        <v>1</v>
      </c>
      <c r="AA27" s="94">
        <v>365</v>
      </c>
      <c r="AB27" s="95">
        <v>38.5</v>
      </c>
      <c r="AC27" s="95">
        <v>1</v>
      </c>
      <c r="AD27" s="94">
        <v>229.1</v>
      </c>
      <c r="AE27" s="95">
        <v>39.4</v>
      </c>
      <c r="AF27" s="95">
        <v>1</v>
      </c>
      <c r="AG27" s="94">
        <v>216.1</v>
      </c>
      <c r="AH27" s="95">
        <v>39.700000000000003</v>
      </c>
      <c r="AI27" s="95">
        <v>1</v>
      </c>
      <c r="AJ27" s="94">
        <v>351.7</v>
      </c>
      <c r="AK27"/>
    </row>
    <row r="28" spans="1:37" ht="13.8" x14ac:dyDescent="0.3">
      <c r="A28" s="95">
        <v>39.6</v>
      </c>
      <c r="B28" s="95">
        <v>0.5</v>
      </c>
      <c r="C28" s="94">
        <v>218.5</v>
      </c>
      <c r="D28" s="95">
        <v>41.6</v>
      </c>
      <c r="E28" s="95">
        <v>0.5</v>
      </c>
      <c r="F28" s="94">
        <v>197</v>
      </c>
      <c r="G28" s="95">
        <v>40</v>
      </c>
      <c r="H28" s="95">
        <v>0.5</v>
      </c>
      <c r="I28" s="94">
        <v>264</v>
      </c>
      <c r="J28" s="95">
        <v>39.200000000000003</v>
      </c>
      <c r="K28" s="95">
        <v>0.5</v>
      </c>
      <c r="L28" s="94">
        <v>275.7</v>
      </c>
      <c r="M28" s="95">
        <v>40.5</v>
      </c>
      <c r="N28" s="95">
        <v>0.5</v>
      </c>
      <c r="O28" s="94">
        <v>275.5</v>
      </c>
      <c r="P28" s="94">
        <v>39.6</v>
      </c>
      <c r="Q28" s="94">
        <v>0.5</v>
      </c>
      <c r="R28" s="94">
        <v>373.5</v>
      </c>
      <c r="S28" s="95">
        <v>42</v>
      </c>
      <c r="T28" s="95">
        <v>0.5</v>
      </c>
      <c r="U28" s="94">
        <v>162.1</v>
      </c>
      <c r="V28" s="95">
        <v>39.299999999999997</v>
      </c>
      <c r="W28" s="95">
        <v>0.5</v>
      </c>
      <c r="X28" s="94">
        <v>279.3</v>
      </c>
      <c r="Y28" s="95">
        <v>37.9</v>
      </c>
      <c r="Z28" s="95">
        <v>0.5</v>
      </c>
      <c r="AA28" s="94">
        <v>271.39999999999998</v>
      </c>
      <c r="AB28" s="95">
        <v>38.5</v>
      </c>
      <c r="AC28" s="95">
        <v>0.5</v>
      </c>
      <c r="AD28" s="94">
        <v>177.8</v>
      </c>
      <c r="AE28" s="95">
        <v>39.4</v>
      </c>
      <c r="AF28" s="95">
        <v>0.5</v>
      </c>
      <c r="AG28" s="94">
        <v>167.7</v>
      </c>
      <c r="AH28" s="95">
        <v>39.700000000000003</v>
      </c>
      <c r="AI28" s="95">
        <v>0.5</v>
      </c>
      <c r="AJ28" s="94">
        <v>264.8</v>
      </c>
      <c r="AK28"/>
    </row>
    <row r="29" spans="1:37" ht="13.8" x14ac:dyDescent="0.3">
      <c r="A29" s="95">
        <v>39.6</v>
      </c>
      <c r="B29" s="95">
        <v>0.2</v>
      </c>
      <c r="C29" s="94">
        <v>154.19999999999999</v>
      </c>
      <c r="D29" s="95">
        <v>41.6</v>
      </c>
      <c r="E29" s="95">
        <v>0.2</v>
      </c>
      <c r="F29" s="94">
        <v>139.80000000000001</v>
      </c>
      <c r="G29" s="95">
        <v>40</v>
      </c>
      <c r="H29" s="95">
        <v>0.2</v>
      </c>
      <c r="I29" s="94">
        <v>187.4</v>
      </c>
      <c r="J29" s="95">
        <v>39.200000000000003</v>
      </c>
      <c r="K29" s="95">
        <v>0.2</v>
      </c>
      <c r="L29" s="94">
        <v>191.2</v>
      </c>
      <c r="M29" s="95">
        <v>40.5</v>
      </c>
      <c r="N29" s="95">
        <v>0.2</v>
      </c>
      <c r="O29" s="94">
        <v>192.3</v>
      </c>
      <c r="P29" s="94">
        <v>39.6</v>
      </c>
      <c r="Q29" s="94">
        <v>0.2</v>
      </c>
      <c r="R29" s="94">
        <v>256.60000000000002</v>
      </c>
      <c r="S29" s="95">
        <v>42</v>
      </c>
      <c r="T29" s="95">
        <v>0.2</v>
      </c>
      <c r="U29" s="94">
        <v>117.9</v>
      </c>
      <c r="V29" s="95">
        <v>39.299999999999997</v>
      </c>
      <c r="W29" s="95">
        <v>0.2</v>
      </c>
      <c r="X29" s="94">
        <v>193.1</v>
      </c>
      <c r="Y29" s="95">
        <v>37.9</v>
      </c>
      <c r="Z29" s="95">
        <v>0.2</v>
      </c>
      <c r="AA29" s="94">
        <v>185.1</v>
      </c>
      <c r="AB29" s="95">
        <v>38.5</v>
      </c>
      <c r="AC29" s="95">
        <v>0.2</v>
      </c>
      <c r="AD29" s="94">
        <v>125.4</v>
      </c>
      <c r="AE29" s="95">
        <v>39.4</v>
      </c>
      <c r="AF29" s="95">
        <v>0.2</v>
      </c>
      <c r="AG29" s="94">
        <v>118</v>
      </c>
      <c r="AH29" s="95">
        <v>39.700000000000003</v>
      </c>
      <c r="AI29" s="95">
        <v>0.2</v>
      </c>
      <c r="AJ29" s="94">
        <v>179.7</v>
      </c>
      <c r="AK29"/>
    </row>
    <row r="30" spans="1:37" ht="13.8" x14ac:dyDescent="0.3">
      <c r="A30" s="95">
        <v>39.6</v>
      </c>
      <c r="B30" s="95">
        <v>0.1</v>
      </c>
      <c r="C30" s="94">
        <v>122.1</v>
      </c>
      <c r="D30" s="95">
        <v>41.6</v>
      </c>
      <c r="E30" s="95">
        <v>0.1</v>
      </c>
      <c r="F30" s="94">
        <v>111.5</v>
      </c>
      <c r="G30" s="95">
        <v>40</v>
      </c>
      <c r="H30" s="95">
        <v>0.1</v>
      </c>
      <c r="I30" s="94">
        <v>147.4</v>
      </c>
      <c r="J30" s="95">
        <v>39.200000000000003</v>
      </c>
      <c r="K30" s="95">
        <v>0.1</v>
      </c>
      <c r="L30" s="94">
        <v>147.4</v>
      </c>
      <c r="M30" s="95">
        <v>40.5</v>
      </c>
      <c r="N30" s="95">
        <v>0.1</v>
      </c>
      <c r="O30" s="94">
        <v>150</v>
      </c>
      <c r="P30" s="94">
        <v>39.6</v>
      </c>
      <c r="Q30" s="94">
        <v>0.1</v>
      </c>
      <c r="R30" s="94">
        <v>196.3</v>
      </c>
      <c r="S30" s="95">
        <v>42</v>
      </c>
      <c r="T30" s="95">
        <v>0.1</v>
      </c>
      <c r="U30" s="94">
        <v>94.8</v>
      </c>
      <c r="V30" s="95">
        <v>39.299999999999997</v>
      </c>
      <c r="W30" s="95">
        <v>0.1</v>
      </c>
      <c r="X30" s="94">
        <v>147.30000000000001</v>
      </c>
      <c r="Y30" s="95">
        <v>37.9</v>
      </c>
      <c r="Z30" s="95">
        <v>0.1</v>
      </c>
      <c r="AA30" s="94">
        <v>143.19999999999999</v>
      </c>
      <c r="AB30" s="95">
        <v>38.5</v>
      </c>
      <c r="AC30" s="95">
        <v>0.1</v>
      </c>
      <c r="AD30" s="94">
        <v>101.3</v>
      </c>
      <c r="AE30" s="95">
        <v>39.4</v>
      </c>
      <c r="AF30" s="95">
        <v>0.1</v>
      </c>
      <c r="AG30" s="94">
        <v>93.6</v>
      </c>
      <c r="AH30" s="95">
        <v>39.700000000000003</v>
      </c>
      <c r="AI30" s="95">
        <v>0.1</v>
      </c>
      <c r="AJ30" s="94">
        <v>136.69999999999999</v>
      </c>
      <c r="AK30"/>
    </row>
    <row r="31" spans="1:37" ht="13.8" x14ac:dyDescent="0.3">
      <c r="A31" s="95">
        <v>53.8</v>
      </c>
      <c r="B31" s="94">
        <v>25</v>
      </c>
      <c r="C31" s="94">
        <v>631.29999999999995</v>
      </c>
      <c r="D31" s="95">
        <v>53.9</v>
      </c>
      <c r="E31" s="94">
        <v>25</v>
      </c>
      <c r="F31" s="94">
        <v>635.9</v>
      </c>
      <c r="G31" s="95">
        <v>53.8</v>
      </c>
      <c r="H31" s="94">
        <v>25</v>
      </c>
      <c r="I31" s="94">
        <v>779.5</v>
      </c>
      <c r="J31" s="95">
        <v>53.6</v>
      </c>
      <c r="K31" s="94">
        <v>25</v>
      </c>
      <c r="L31" s="94">
        <v>590.29999999999995</v>
      </c>
      <c r="M31" s="95">
        <v>53.9</v>
      </c>
      <c r="N31" s="94">
        <v>25</v>
      </c>
      <c r="O31" s="94">
        <v>748.1</v>
      </c>
      <c r="P31" s="94">
        <v>53.8</v>
      </c>
      <c r="Q31" s="94">
        <v>25</v>
      </c>
      <c r="R31" s="94">
        <v>935.4</v>
      </c>
      <c r="S31" s="95">
        <v>53.8</v>
      </c>
      <c r="T31" s="94">
        <v>25</v>
      </c>
      <c r="U31" s="94">
        <v>564</v>
      </c>
      <c r="V31" s="95">
        <v>53.8</v>
      </c>
      <c r="W31" s="94">
        <v>25</v>
      </c>
      <c r="X31" s="94">
        <v>557.29999999999995</v>
      </c>
      <c r="Y31" s="95">
        <v>53.5</v>
      </c>
      <c r="Z31" s="94">
        <v>25</v>
      </c>
      <c r="AA31" s="94">
        <v>544.79999999999995</v>
      </c>
      <c r="AB31" s="95">
        <v>53.8</v>
      </c>
      <c r="AC31" s="94">
        <v>25</v>
      </c>
      <c r="AD31" s="95">
        <v>469.3</v>
      </c>
      <c r="AE31" s="95">
        <v>53.7</v>
      </c>
      <c r="AF31" s="94">
        <v>25</v>
      </c>
      <c r="AG31" s="94">
        <v>437.5</v>
      </c>
      <c r="AH31" s="95">
        <v>53.9</v>
      </c>
      <c r="AI31" s="94">
        <v>25</v>
      </c>
      <c r="AJ31" s="94">
        <v>539.70000000000005</v>
      </c>
      <c r="AK31"/>
    </row>
    <row r="32" spans="1:37" ht="13.8" x14ac:dyDescent="0.3">
      <c r="A32" s="95">
        <v>53.8</v>
      </c>
      <c r="B32" s="95">
        <v>20</v>
      </c>
      <c r="C32" s="94">
        <v>444.7</v>
      </c>
      <c r="D32" s="95">
        <v>53.9</v>
      </c>
      <c r="E32" s="95">
        <v>20</v>
      </c>
      <c r="F32" s="94">
        <v>469.1</v>
      </c>
      <c r="G32" s="95">
        <v>53.8</v>
      </c>
      <c r="H32" s="95">
        <v>20</v>
      </c>
      <c r="I32" s="94">
        <v>756.8</v>
      </c>
      <c r="J32" s="95">
        <v>53.6</v>
      </c>
      <c r="K32" s="95">
        <v>20</v>
      </c>
      <c r="L32" s="94">
        <v>474.5</v>
      </c>
      <c r="M32" s="95">
        <v>53.9</v>
      </c>
      <c r="N32" s="95">
        <v>20</v>
      </c>
      <c r="O32" s="94">
        <v>603.5</v>
      </c>
      <c r="P32" s="94">
        <v>53.8</v>
      </c>
      <c r="Q32" s="94">
        <v>20</v>
      </c>
      <c r="R32" s="94">
        <v>663.3</v>
      </c>
      <c r="S32" s="95">
        <v>53.8</v>
      </c>
      <c r="T32" s="95">
        <v>20</v>
      </c>
      <c r="U32" s="94">
        <v>488.1</v>
      </c>
      <c r="V32" s="95">
        <v>53.8</v>
      </c>
      <c r="W32" s="95">
        <v>20</v>
      </c>
      <c r="X32" s="94">
        <v>603.79999999999995</v>
      </c>
      <c r="Y32" s="95">
        <v>53.5</v>
      </c>
      <c r="Z32" s="95">
        <v>20</v>
      </c>
      <c r="AA32" s="94">
        <v>474.2</v>
      </c>
      <c r="AB32" s="95">
        <v>53.8</v>
      </c>
      <c r="AC32" s="95">
        <v>20</v>
      </c>
      <c r="AD32" s="95">
        <v>404.3</v>
      </c>
      <c r="AE32" s="95">
        <v>53.7</v>
      </c>
      <c r="AF32" s="95">
        <v>20</v>
      </c>
      <c r="AG32" s="94">
        <v>363.3</v>
      </c>
      <c r="AH32" s="95">
        <v>53.9</v>
      </c>
      <c r="AI32" s="95">
        <v>20</v>
      </c>
      <c r="AJ32" s="94">
        <v>482.9</v>
      </c>
      <c r="AK32"/>
    </row>
    <row r="33" spans="1:37" ht="13.8" x14ac:dyDescent="0.3">
      <c r="A33" s="95">
        <v>53.8</v>
      </c>
      <c r="B33" s="95">
        <v>10</v>
      </c>
      <c r="C33" s="94">
        <v>305.2</v>
      </c>
      <c r="D33" s="95">
        <v>53.9</v>
      </c>
      <c r="E33" s="95">
        <v>10</v>
      </c>
      <c r="F33" s="94">
        <v>327.7</v>
      </c>
      <c r="G33" s="95">
        <v>53.8</v>
      </c>
      <c r="H33" s="95">
        <v>10</v>
      </c>
      <c r="I33" s="94">
        <v>463.9</v>
      </c>
      <c r="J33" s="95">
        <v>53.6</v>
      </c>
      <c r="K33" s="95">
        <v>10</v>
      </c>
      <c r="L33" s="94">
        <v>330.6</v>
      </c>
      <c r="M33" s="95">
        <v>53.9</v>
      </c>
      <c r="N33" s="95">
        <v>10</v>
      </c>
      <c r="O33" s="94">
        <v>420.8</v>
      </c>
      <c r="P33" s="94">
        <v>53.8</v>
      </c>
      <c r="Q33" s="94">
        <v>10</v>
      </c>
      <c r="R33" s="94">
        <v>450.8</v>
      </c>
      <c r="S33" s="95">
        <v>53.8</v>
      </c>
      <c r="T33" s="95">
        <v>10</v>
      </c>
      <c r="U33" s="94">
        <v>354.1</v>
      </c>
      <c r="V33" s="95">
        <v>53.8</v>
      </c>
      <c r="W33" s="95">
        <v>10</v>
      </c>
      <c r="X33" s="94">
        <v>415.4</v>
      </c>
      <c r="Y33" s="95">
        <v>53.5</v>
      </c>
      <c r="Z33" s="95">
        <v>10</v>
      </c>
      <c r="AA33" s="94">
        <v>330</v>
      </c>
      <c r="AB33" s="95">
        <v>53.8</v>
      </c>
      <c r="AC33" s="95">
        <v>10</v>
      </c>
      <c r="AD33" s="95">
        <v>270.5</v>
      </c>
      <c r="AE33" s="95">
        <v>53.7</v>
      </c>
      <c r="AF33" s="95">
        <v>10</v>
      </c>
      <c r="AG33" s="94">
        <v>252.2</v>
      </c>
      <c r="AH33" s="95">
        <v>53.9</v>
      </c>
      <c r="AI33" s="95">
        <v>10</v>
      </c>
      <c r="AJ33" s="94">
        <v>337.2</v>
      </c>
      <c r="AK33"/>
    </row>
    <row r="34" spans="1:37" ht="13.8" x14ac:dyDescent="0.3">
      <c r="A34" s="95">
        <v>53.8</v>
      </c>
      <c r="B34" s="95">
        <v>5</v>
      </c>
      <c r="C34" s="94">
        <v>208.5</v>
      </c>
      <c r="D34" s="95">
        <v>53.9</v>
      </c>
      <c r="E34" s="95">
        <v>5</v>
      </c>
      <c r="F34" s="94">
        <v>220</v>
      </c>
      <c r="G34" s="95">
        <v>53.8</v>
      </c>
      <c r="H34" s="95">
        <v>5</v>
      </c>
      <c r="I34" s="94">
        <v>307.7</v>
      </c>
      <c r="J34" s="95">
        <v>53.6</v>
      </c>
      <c r="K34" s="95">
        <v>5</v>
      </c>
      <c r="L34" s="94">
        <v>232.5</v>
      </c>
      <c r="M34" s="95">
        <v>53.9</v>
      </c>
      <c r="N34" s="95">
        <v>5</v>
      </c>
      <c r="O34" s="94">
        <v>289</v>
      </c>
      <c r="P34" s="94">
        <v>53.8</v>
      </c>
      <c r="Q34" s="94">
        <v>5</v>
      </c>
      <c r="R34" s="94">
        <v>310.2</v>
      </c>
      <c r="S34" s="95">
        <v>53.8</v>
      </c>
      <c r="T34" s="95">
        <v>5</v>
      </c>
      <c r="U34" s="94">
        <v>267.2</v>
      </c>
      <c r="V34" s="95">
        <v>53.8</v>
      </c>
      <c r="W34" s="95">
        <v>5</v>
      </c>
      <c r="X34" s="94">
        <v>282.8</v>
      </c>
      <c r="Y34" s="95">
        <v>53.5</v>
      </c>
      <c r="Z34" s="95">
        <v>5</v>
      </c>
      <c r="AA34" s="94">
        <v>222.7</v>
      </c>
      <c r="AB34" s="95">
        <v>53.8</v>
      </c>
      <c r="AC34" s="95">
        <v>5</v>
      </c>
      <c r="AD34" s="95">
        <v>184</v>
      </c>
      <c r="AE34" s="95">
        <v>53.7</v>
      </c>
      <c r="AF34" s="95">
        <v>5</v>
      </c>
      <c r="AG34" s="94">
        <v>163.5</v>
      </c>
      <c r="AH34" s="95">
        <v>53.9</v>
      </c>
      <c r="AI34" s="95">
        <v>5</v>
      </c>
      <c r="AJ34" s="94">
        <v>234.9</v>
      </c>
      <c r="AK34"/>
    </row>
    <row r="35" spans="1:37" ht="13.8" x14ac:dyDescent="0.3">
      <c r="A35" s="95">
        <v>53.8</v>
      </c>
      <c r="B35" s="95">
        <v>2</v>
      </c>
      <c r="C35" s="94">
        <v>127.8</v>
      </c>
      <c r="D35" s="95">
        <v>53.9</v>
      </c>
      <c r="E35" s="95">
        <v>2</v>
      </c>
      <c r="F35" s="94">
        <v>132.9</v>
      </c>
      <c r="G35" s="95">
        <v>53.8</v>
      </c>
      <c r="H35" s="95">
        <v>2</v>
      </c>
      <c r="I35" s="94">
        <v>170.3</v>
      </c>
      <c r="J35" s="95">
        <v>53.6</v>
      </c>
      <c r="K35" s="95">
        <v>2</v>
      </c>
      <c r="L35" s="94">
        <v>148.1</v>
      </c>
      <c r="M35" s="95">
        <v>53.9</v>
      </c>
      <c r="N35" s="95">
        <v>2</v>
      </c>
      <c r="O35" s="94">
        <v>175.1</v>
      </c>
      <c r="P35" s="94">
        <v>53.8</v>
      </c>
      <c r="Q35" s="94">
        <v>2</v>
      </c>
      <c r="R35" s="94">
        <v>189.8</v>
      </c>
      <c r="S35" s="95">
        <v>53.8</v>
      </c>
      <c r="T35" s="95">
        <v>2</v>
      </c>
      <c r="U35" s="94">
        <v>196.2</v>
      </c>
      <c r="V35" s="95">
        <v>53.8</v>
      </c>
      <c r="W35" s="95">
        <v>2</v>
      </c>
      <c r="X35" s="94">
        <v>169.4</v>
      </c>
      <c r="Y35" s="95">
        <v>53.5</v>
      </c>
      <c r="Z35" s="95">
        <v>2</v>
      </c>
      <c r="AA35" s="94">
        <v>137.9</v>
      </c>
      <c r="AB35" s="95">
        <v>53.8</v>
      </c>
      <c r="AC35" s="95">
        <v>2</v>
      </c>
      <c r="AD35" s="95">
        <v>110.7</v>
      </c>
      <c r="AE35" s="95">
        <v>53.7</v>
      </c>
      <c r="AF35" s="95">
        <v>2</v>
      </c>
      <c r="AG35" s="94">
        <v>104.7</v>
      </c>
      <c r="AH35" s="95">
        <v>53.9</v>
      </c>
      <c r="AI35" s="95">
        <v>2</v>
      </c>
      <c r="AJ35" s="94">
        <v>142.19999999999999</v>
      </c>
      <c r="AK35"/>
    </row>
    <row r="36" spans="1:37" ht="13.8" x14ac:dyDescent="0.3">
      <c r="A36" s="95">
        <v>53.8</v>
      </c>
      <c r="B36" s="95">
        <v>1</v>
      </c>
      <c r="C36" s="94">
        <v>101.6</v>
      </c>
      <c r="D36" s="95">
        <v>53.9</v>
      </c>
      <c r="E36" s="95">
        <v>1</v>
      </c>
      <c r="F36" s="94">
        <v>104.3</v>
      </c>
      <c r="G36" s="95">
        <v>53.8</v>
      </c>
      <c r="H36" s="95">
        <v>1</v>
      </c>
      <c r="I36" s="94">
        <v>118.6</v>
      </c>
      <c r="J36" s="95">
        <v>53.6</v>
      </c>
      <c r="K36" s="95">
        <v>1</v>
      </c>
      <c r="L36" s="94">
        <v>111.3</v>
      </c>
      <c r="M36" s="95">
        <v>53.9</v>
      </c>
      <c r="N36" s="95">
        <v>1</v>
      </c>
      <c r="O36" s="94">
        <v>126.5</v>
      </c>
      <c r="P36" s="94">
        <v>53.8</v>
      </c>
      <c r="Q36" s="94">
        <v>1</v>
      </c>
      <c r="R36" s="94">
        <v>139.30000000000001</v>
      </c>
      <c r="S36" s="95">
        <v>53.8</v>
      </c>
      <c r="T36" s="95">
        <v>1</v>
      </c>
      <c r="U36" s="94">
        <v>173.2</v>
      </c>
      <c r="V36" s="95">
        <v>53.8</v>
      </c>
      <c r="W36" s="95">
        <v>1</v>
      </c>
      <c r="X36" s="94">
        <v>111.6</v>
      </c>
      <c r="Y36" s="95">
        <v>53.5</v>
      </c>
      <c r="Z36" s="95">
        <v>1</v>
      </c>
      <c r="AA36" s="94">
        <v>108.5</v>
      </c>
      <c r="AB36" s="95">
        <v>53.8</v>
      </c>
      <c r="AC36" s="95">
        <v>1</v>
      </c>
      <c r="AD36" s="95">
        <v>70.7</v>
      </c>
      <c r="AE36" s="95">
        <v>53.7</v>
      </c>
      <c r="AF36" s="95">
        <v>1</v>
      </c>
      <c r="AG36" s="94">
        <v>82.2</v>
      </c>
      <c r="AH36" s="95">
        <v>53.9</v>
      </c>
      <c r="AI36" s="95">
        <v>1</v>
      </c>
      <c r="AJ36" s="94">
        <v>102.7</v>
      </c>
      <c r="AK36"/>
    </row>
    <row r="37" spans="1:37" ht="13.8" x14ac:dyDescent="0.3">
      <c r="A37" s="95">
        <v>53.8</v>
      </c>
      <c r="B37" s="95">
        <v>0.5</v>
      </c>
      <c r="C37" s="94">
        <v>85.9</v>
      </c>
      <c r="D37" s="95">
        <v>53.9</v>
      </c>
      <c r="E37" s="95">
        <v>0.5</v>
      </c>
      <c r="F37" s="94">
        <v>87.5</v>
      </c>
      <c r="G37" s="95">
        <v>53.8</v>
      </c>
      <c r="H37" s="95">
        <v>0.5</v>
      </c>
      <c r="I37" s="94">
        <v>100.1</v>
      </c>
      <c r="J37" s="95">
        <v>53.6</v>
      </c>
      <c r="K37" s="95">
        <v>0.5</v>
      </c>
      <c r="L37" s="94">
        <v>91.3</v>
      </c>
      <c r="M37" s="95">
        <v>53.9</v>
      </c>
      <c r="N37" s="95">
        <v>0.5</v>
      </c>
      <c r="O37" s="94">
        <v>104.2</v>
      </c>
      <c r="P37" s="94">
        <v>53.8</v>
      </c>
      <c r="Q37" s="94">
        <v>0.5</v>
      </c>
      <c r="R37" s="94">
        <v>110.8</v>
      </c>
      <c r="S37" s="95">
        <v>53.8</v>
      </c>
      <c r="T37" s="95">
        <v>0.5</v>
      </c>
      <c r="U37" s="94">
        <v>154.69999999999999</v>
      </c>
      <c r="V37" s="95">
        <v>53.8</v>
      </c>
      <c r="W37" s="95">
        <v>0.5</v>
      </c>
      <c r="X37" s="94">
        <v>95.1</v>
      </c>
      <c r="Y37" s="95">
        <v>53.5</v>
      </c>
      <c r="Z37" s="95">
        <v>0.5</v>
      </c>
      <c r="AA37" s="94">
        <v>90.2</v>
      </c>
      <c r="AB37" s="95">
        <v>53.8</v>
      </c>
      <c r="AC37" s="95">
        <v>0.5</v>
      </c>
      <c r="AD37" s="95">
        <v>63.8</v>
      </c>
      <c r="AE37" s="95">
        <v>53.7</v>
      </c>
      <c r="AF37" s="95">
        <v>0.5</v>
      </c>
      <c r="AG37" s="94">
        <v>70</v>
      </c>
      <c r="AH37" s="95">
        <v>53.9</v>
      </c>
      <c r="AI37" s="95">
        <v>0.5</v>
      </c>
      <c r="AJ37" s="94">
        <v>83.1</v>
      </c>
      <c r="AK37"/>
    </row>
    <row r="38" spans="1:37" ht="13.8" x14ac:dyDescent="0.3">
      <c r="A38" s="95">
        <v>53.8</v>
      </c>
      <c r="B38" s="95">
        <v>0.2</v>
      </c>
      <c r="C38" s="94">
        <v>70.2</v>
      </c>
      <c r="D38" s="95">
        <v>53.9</v>
      </c>
      <c r="E38" s="95">
        <v>0.2</v>
      </c>
      <c r="F38" s="94">
        <v>71</v>
      </c>
      <c r="G38" s="95">
        <v>53.8</v>
      </c>
      <c r="H38" s="95">
        <v>0.2</v>
      </c>
      <c r="I38" s="94">
        <v>77.400000000000006</v>
      </c>
      <c r="J38" s="95">
        <v>53.6</v>
      </c>
      <c r="K38" s="95">
        <v>0.2</v>
      </c>
      <c r="L38" s="94">
        <v>70.2</v>
      </c>
      <c r="M38" s="95">
        <v>53.9</v>
      </c>
      <c r="N38" s="95">
        <v>0.2</v>
      </c>
      <c r="O38" s="94">
        <v>82.1</v>
      </c>
      <c r="P38" s="94">
        <v>53.8</v>
      </c>
      <c r="Q38" s="94">
        <v>0.2</v>
      </c>
      <c r="R38" s="94">
        <v>82.5</v>
      </c>
      <c r="S38" s="95">
        <v>53.8</v>
      </c>
      <c r="T38" s="95">
        <v>0.2</v>
      </c>
      <c r="U38" s="94">
        <v>139.69999999999999</v>
      </c>
      <c r="V38" s="95">
        <v>53.8</v>
      </c>
      <c r="W38" s="95">
        <v>0.2</v>
      </c>
      <c r="X38" s="94">
        <v>72.8</v>
      </c>
      <c r="Y38" s="95">
        <v>53.5</v>
      </c>
      <c r="Z38" s="95">
        <v>0.2</v>
      </c>
      <c r="AA38" s="94">
        <v>72.400000000000006</v>
      </c>
      <c r="AB38" s="95">
        <v>53.8</v>
      </c>
      <c r="AC38" s="95">
        <v>0.2</v>
      </c>
      <c r="AD38" s="95">
        <v>52.5</v>
      </c>
      <c r="AE38" s="95">
        <v>53.7</v>
      </c>
      <c r="AF38" s="95">
        <v>0.2</v>
      </c>
      <c r="AG38" s="94">
        <v>57.3</v>
      </c>
      <c r="AH38" s="95">
        <v>53.9</v>
      </c>
      <c r="AI38" s="95">
        <v>0.2</v>
      </c>
      <c r="AJ38" s="94">
        <v>62</v>
      </c>
      <c r="AK38"/>
    </row>
    <row r="39" spans="1:37" ht="13.8" x14ac:dyDescent="0.3">
      <c r="A39" s="95">
        <v>53.8</v>
      </c>
      <c r="B39" s="95">
        <v>0.1</v>
      </c>
      <c r="C39" s="94">
        <v>62.9</v>
      </c>
      <c r="D39" s="95">
        <v>53.9</v>
      </c>
      <c r="E39" s="95">
        <v>0.1</v>
      </c>
      <c r="F39" s="94">
        <v>63.6</v>
      </c>
      <c r="G39" s="95">
        <v>53.8</v>
      </c>
      <c r="H39" s="95">
        <v>0.1</v>
      </c>
      <c r="I39" s="94">
        <v>64.400000000000006</v>
      </c>
      <c r="J39" s="95">
        <v>53.6</v>
      </c>
      <c r="K39" s="95">
        <v>0.1</v>
      </c>
      <c r="L39" s="94">
        <v>60.1</v>
      </c>
      <c r="M39" s="95">
        <v>53.9</v>
      </c>
      <c r="N39" s="95">
        <v>0.1</v>
      </c>
      <c r="O39" s="94">
        <v>71.2</v>
      </c>
      <c r="P39" s="94">
        <v>53.8</v>
      </c>
      <c r="Q39" s="94">
        <v>0.1</v>
      </c>
      <c r="R39" s="94">
        <v>69.8</v>
      </c>
      <c r="S39" s="95">
        <v>53.8</v>
      </c>
      <c r="T39" s="95">
        <v>0.1</v>
      </c>
      <c r="U39" s="94">
        <v>133.4</v>
      </c>
      <c r="V39" s="95">
        <v>53.8</v>
      </c>
      <c r="W39" s="95">
        <v>0.1</v>
      </c>
      <c r="X39" s="94">
        <v>61.3</v>
      </c>
      <c r="Y39" s="95">
        <v>53.5</v>
      </c>
      <c r="Z39" s="95">
        <v>0.1</v>
      </c>
      <c r="AA39" s="94">
        <v>63</v>
      </c>
      <c r="AB39" s="95">
        <v>53.8</v>
      </c>
      <c r="AC39" s="95">
        <v>0.1</v>
      </c>
      <c r="AD39" s="95">
        <v>46.8</v>
      </c>
      <c r="AE39" s="95">
        <v>53.7</v>
      </c>
      <c r="AF39" s="95">
        <v>0.1</v>
      </c>
      <c r="AG39" s="94">
        <v>50.7</v>
      </c>
      <c r="AH39" s="95">
        <v>53.9</v>
      </c>
      <c r="AI39" s="95">
        <v>0.1</v>
      </c>
      <c r="AJ39" s="94">
        <v>51</v>
      </c>
      <c r="AK39"/>
    </row>
    <row r="40" spans="1:37" ht="13.8" x14ac:dyDescent="0.3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/>
    </row>
    <row r="41" spans="1:37" ht="13.8" x14ac:dyDescent="0.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/>
    </row>
    <row r="42" spans="1:37" ht="13.8" x14ac:dyDescent="0.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/>
    </row>
    <row r="43" spans="1:37" ht="13.8" x14ac:dyDescent="0.3">
      <c r="A43" s="103" t="s">
        <v>350</v>
      </c>
      <c r="B43" s="103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/>
    </row>
    <row r="44" spans="1:37" ht="13.8" x14ac:dyDescent="0.3">
      <c r="A44" s="99" t="s">
        <v>370</v>
      </c>
      <c r="B44" s="99"/>
      <c r="C44" s="99"/>
      <c r="D44" s="99" t="s">
        <v>371</v>
      </c>
      <c r="E44" s="99"/>
      <c r="F44" s="99"/>
      <c r="G44" s="99" t="s">
        <v>372</v>
      </c>
      <c r="H44" s="99"/>
      <c r="I44" s="99"/>
      <c r="J44" s="99" t="s">
        <v>367</v>
      </c>
      <c r="K44" s="99"/>
      <c r="L44" s="99"/>
      <c r="M44" s="99" t="s">
        <v>368</v>
      </c>
      <c r="N44" s="99"/>
      <c r="O44" s="99"/>
      <c r="P44" s="99" t="s">
        <v>369</v>
      </c>
      <c r="Q44" s="99"/>
      <c r="R44" s="99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/>
    </row>
    <row r="45" spans="1:37" ht="13.8" x14ac:dyDescent="0.3">
      <c r="A45" s="94" t="s">
        <v>346</v>
      </c>
      <c r="B45" s="94" t="s">
        <v>347</v>
      </c>
      <c r="C45" s="94" t="s">
        <v>348</v>
      </c>
      <c r="D45" s="94" t="s">
        <v>346</v>
      </c>
      <c r="E45" s="94" t="s">
        <v>347</v>
      </c>
      <c r="F45" s="94" t="s">
        <v>348</v>
      </c>
      <c r="G45" s="94" t="s">
        <v>346</v>
      </c>
      <c r="H45" s="94" t="s">
        <v>347</v>
      </c>
      <c r="I45" s="94" t="s">
        <v>348</v>
      </c>
      <c r="J45" s="94" t="s">
        <v>346</v>
      </c>
      <c r="K45" s="94" t="s">
        <v>347</v>
      </c>
      <c r="L45" s="94" t="s">
        <v>348</v>
      </c>
      <c r="M45" s="94" t="s">
        <v>346</v>
      </c>
      <c r="N45" s="94" t="s">
        <v>347</v>
      </c>
      <c r="O45" s="94" t="s">
        <v>348</v>
      </c>
      <c r="P45" s="94" t="s">
        <v>346</v>
      </c>
      <c r="Q45" s="94" t="s">
        <v>347</v>
      </c>
      <c r="R45" s="94" t="s">
        <v>348</v>
      </c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/>
    </row>
    <row r="46" spans="1:37" ht="13.8" x14ac:dyDescent="0.3">
      <c r="A46" s="95">
        <v>9</v>
      </c>
      <c r="B46" s="94">
        <v>25</v>
      </c>
      <c r="C46" s="94">
        <v>11504</v>
      </c>
      <c r="D46" s="95">
        <v>9.1</v>
      </c>
      <c r="E46" s="94">
        <v>25</v>
      </c>
      <c r="F46" s="94">
        <v>11028</v>
      </c>
      <c r="G46" s="95">
        <v>7.6</v>
      </c>
      <c r="H46" s="94">
        <v>25</v>
      </c>
      <c r="I46" s="94">
        <v>11636</v>
      </c>
      <c r="J46" s="95">
        <v>4.9000000000000004</v>
      </c>
      <c r="K46" s="94">
        <v>25</v>
      </c>
      <c r="L46" s="94">
        <v>11706</v>
      </c>
      <c r="M46" s="95">
        <v>6.2</v>
      </c>
      <c r="N46" s="94">
        <v>25</v>
      </c>
      <c r="O46" s="94">
        <v>11345</v>
      </c>
      <c r="P46" s="95">
        <v>6.6</v>
      </c>
      <c r="Q46" s="94">
        <v>25</v>
      </c>
      <c r="R46" s="94">
        <v>10966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/>
    </row>
    <row r="47" spans="1:37" ht="13.8" x14ac:dyDescent="0.3">
      <c r="A47" s="95">
        <v>9</v>
      </c>
      <c r="B47" s="95">
        <v>20</v>
      </c>
      <c r="C47" s="94">
        <v>11123</v>
      </c>
      <c r="D47" s="95">
        <v>9.1</v>
      </c>
      <c r="E47" s="95">
        <v>20</v>
      </c>
      <c r="F47" s="94">
        <v>10708</v>
      </c>
      <c r="G47" s="95">
        <v>7.6</v>
      </c>
      <c r="H47" s="95">
        <v>20</v>
      </c>
      <c r="I47" s="94">
        <v>11267</v>
      </c>
      <c r="J47" s="95">
        <v>4.9000000000000004</v>
      </c>
      <c r="K47" s="95">
        <v>20</v>
      </c>
      <c r="L47" s="94">
        <v>11396</v>
      </c>
      <c r="M47" s="95">
        <v>6.2</v>
      </c>
      <c r="N47" s="95">
        <v>20</v>
      </c>
      <c r="O47" s="94">
        <v>11068</v>
      </c>
      <c r="P47" s="95">
        <v>6.6</v>
      </c>
      <c r="Q47" s="95">
        <v>20</v>
      </c>
      <c r="R47" s="94">
        <v>10554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/>
    </row>
    <row r="48" spans="1:37" ht="13.8" x14ac:dyDescent="0.3">
      <c r="A48" s="95">
        <v>9</v>
      </c>
      <c r="B48" s="95">
        <v>10</v>
      </c>
      <c r="C48" s="94">
        <v>10012</v>
      </c>
      <c r="D48" s="95">
        <v>9.1</v>
      </c>
      <c r="E48" s="95">
        <v>10</v>
      </c>
      <c r="F48" s="94">
        <v>9647</v>
      </c>
      <c r="G48" s="95">
        <v>7.6</v>
      </c>
      <c r="H48" s="95">
        <v>10</v>
      </c>
      <c r="I48" s="94">
        <v>10005</v>
      </c>
      <c r="J48" s="95">
        <v>4.9000000000000004</v>
      </c>
      <c r="K48" s="95">
        <v>10</v>
      </c>
      <c r="L48" s="94">
        <v>10494</v>
      </c>
      <c r="M48" s="95">
        <v>6.2</v>
      </c>
      <c r="N48" s="95">
        <v>10</v>
      </c>
      <c r="O48" s="94">
        <v>10171</v>
      </c>
      <c r="P48" s="95">
        <v>6.6</v>
      </c>
      <c r="Q48" s="95">
        <v>10</v>
      </c>
      <c r="R48" s="94">
        <v>9642</v>
      </c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/>
    </row>
    <row r="49" spans="1:37" ht="13.8" x14ac:dyDescent="0.3">
      <c r="A49" s="95">
        <v>9</v>
      </c>
      <c r="B49" s="95">
        <v>5</v>
      </c>
      <c r="C49" s="94">
        <v>8929</v>
      </c>
      <c r="D49" s="95">
        <v>9.1</v>
      </c>
      <c r="E49" s="95">
        <v>5</v>
      </c>
      <c r="F49" s="94">
        <v>8521</v>
      </c>
      <c r="G49" s="95">
        <v>7.6</v>
      </c>
      <c r="H49" s="95">
        <v>5</v>
      </c>
      <c r="I49" s="94">
        <v>9072</v>
      </c>
      <c r="J49" s="95">
        <v>4.9000000000000004</v>
      </c>
      <c r="K49" s="95">
        <v>5</v>
      </c>
      <c r="L49" s="94">
        <v>9597</v>
      </c>
      <c r="M49" s="95">
        <v>6.2</v>
      </c>
      <c r="N49" s="95">
        <v>5</v>
      </c>
      <c r="O49" s="94">
        <v>9288</v>
      </c>
      <c r="P49" s="95">
        <v>6.6</v>
      </c>
      <c r="Q49" s="95">
        <v>5</v>
      </c>
      <c r="R49" s="94">
        <v>8752</v>
      </c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/>
    </row>
    <row r="50" spans="1:37" ht="13.8" x14ac:dyDescent="0.3">
      <c r="A50" s="95">
        <v>9</v>
      </c>
      <c r="B50" s="95">
        <v>2</v>
      </c>
      <c r="C50" s="94">
        <v>7605</v>
      </c>
      <c r="D50" s="95">
        <v>9.1</v>
      </c>
      <c r="E50" s="95">
        <v>2</v>
      </c>
      <c r="F50" s="94">
        <v>7210</v>
      </c>
      <c r="G50" s="95">
        <v>7.6</v>
      </c>
      <c r="H50" s="95">
        <v>2</v>
      </c>
      <c r="I50" s="94">
        <v>7722</v>
      </c>
      <c r="J50" s="95">
        <v>4.9000000000000004</v>
      </c>
      <c r="K50" s="95">
        <v>2</v>
      </c>
      <c r="L50" s="94">
        <v>8438</v>
      </c>
      <c r="M50" s="95">
        <v>6.2</v>
      </c>
      <c r="N50" s="95">
        <v>2</v>
      </c>
      <c r="O50" s="94">
        <v>8167</v>
      </c>
      <c r="P50" s="95">
        <v>6.6</v>
      </c>
      <c r="Q50" s="95">
        <v>2</v>
      </c>
      <c r="R50" s="94">
        <v>7619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7" ht="13.8" x14ac:dyDescent="0.3">
      <c r="A51" s="95">
        <v>9</v>
      </c>
      <c r="B51" s="95">
        <v>1</v>
      </c>
      <c r="C51" s="94">
        <v>6729</v>
      </c>
      <c r="D51" s="95">
        <v>9.1</v>
      </c>
      <c r="E51" s="95">
        <v>1</v>
      </c>
      <c r="F51" s="94">
        <v>6258</v>
      </c>
      <c r="G51" s="95">
        <v>7.6</v>
      </c>
      <c r="H51" s="95">
        <v>1</v>
      </c>
      <c r="I51" s="94">
        <v>6721</v>
      </c>
      <c r="J51" s="95">
        <v>4.9000000000000004</v>
      </c>
      <c r="K51" s="95">
        <v>1</v>
      </c>
      <c r="L51" s="94">
        <v>7633</v>
      </c>
      <c r="M51" s="95">
        <v>6.2</v>
      </c>
      <c r="N51" s="95">
        <v>1</v>
      </c>
      <c r="O51" s="94">
        <v>7380</v>
      </c>
      <c r="P51" s="95">
        <v>6.6</v>
      </c>
      <c r="Q51" s="95">
        <v>1</v>
      </c>
      <c r="R51" s="94">
        <v>6784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7" ht="13.8" x14ac:dyDescent="0.3">
      <c r="A52" s="95">
        <v>9</v>
      </c>
      <c r="B52" s="95">
        <v>0.5</v>
      </c>
      <c r="C52" s="94">
        <v>5748</v>
      </c>
      <c r="D52" s="95">
        <v>9.1</v>
      </c>
      <c r="E52" s="95">
        <v>0.5</v>
      </c>
      <c r="F52" s="94">
        <v>5443</v>
      </c>
      <c r="G52" s="95">
        <v>7.6</v>
      </c>
      <c r="H52" s="95">
        <v>0.5</v>
      </c>
      <c r="I52" s="94">
        <v>5780</v>
      </c>
      <c r="J52" s="95">
        <v>4.9000000000000004</v>
      </c>
      <c r="K52" s="95">
        <v>0.5</v>
      </c>
      <c r="L52" s="94">
        <v>6914</v>
      </c>
      <c r="M52" s="95">
        <v>6.2</v>
      </c>
      <c r="N52" s="95">
        <v>0.5</v>
      </c>
      <c r="O52" s="94">
        <v>6580</v>
      </c>
      <c r="P52" s="95">
        <v>6.6</v>
      </c>
      <c r="Q52" s="95">
        <v>0.5</v>
      </c>
      <c r="R52" s="94">
        <v>6059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7" ht="13.8" x14ac:dyDescent="0.3">
      <c r="A53" s="95">
        <v>9</v>
      </c>
      <c r="B53" s="95">
        <v>0.2</v>
      </c>
      <c r="C53" s="94">
        <v>4656</v>
      </c>
      <c r="D53" s="95">
        <v>9.1</v>
      </c>
      <c r="E53" s="95">
        <v>0.2</v>
      </c>
      <c r="F53" s="94">
        <v>4461</v>
      </c>
      <c r="G53" s="95">
        <v>7.6</v>
      </c>
      <c r="H53" s="95">
        <v>0.2</v>
      </c>
      <c r="I53" s="94">
        <v>4663</v>
      </c>
      <c r="J53" s="95">
        <v>4.9000000000000004</v>
      </c>
      <c r="K53" s="95">
        <v>0.2</v>
      </c>
      <c r="L53" s="94">
        <v>5920</v>
      </c>
      <c r="M53" s="95">
        <v>6.2</v>
      </c>
      <c r="N53" s="95">
        <v>0.2</v>
      </c>
      <c r="O53" s="94">
        <v>5513</v>
      </c>
      <c r="P53" s="95">
        <v>6.6</v>
      </c>
      <c r="Q53" s="95">
        <v>0.2</v>
      </c>
      <c r="R53" s="94">
        <v>5213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7" ht="13.8" x14ac:dyDescent="0.3">
      <c r="A54" s="95">
        <v>9</v>
      </c>
      <c r="B54" s="95">
        <v>0.1</v>
      </c>
      <c r="C54" s="94">
        <v>3982</v>
      </c>
      <c r="D54" s="95">
        <v>9.1</v>
      </c>
      <c r="E54" s="95">
        <v>0.1</v>
      </c>
      <c r="F54" s="94">
        <v>3823</v>
      </c>
      <c r="G54" s="95">
        <v>7.6</v>
      </c>
      <c r="H54" s="95">
        <v>0.1</v>
      </c>
      <c r="I54" s="94">
        <v>3970</v>
      </c>
      <c r="J54" s="95">
        <v>4.9000000000000004</v>
      </c>
      <c r="K54" s="95">
        <v>0.1</v>
      </c>
      <c r="L54" s="94">
        <v>5181</v>
      </c>
      <c r="M54" s="95">
        <v>6.2</v>
      </c>
      <c r="N54" s="95">
        <v>0.1</v>
      </c>
      <c r="O54" s="94">
        <v>4785</v>
      </c>
      <c r="P54" s="95">
        <v>6.6</v>
      </c>
      <c r="Q54" s="95">
        <v>0.1</v>
      </c>
      <c r="R54" s="94">
        <v>4520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7" ht="13.8" x14ac:dyDescent="0.3">
      <c r="A55" s="95">
        <v>19.600000000000001</v>
      </c>
      <c r="B55" s="94">
        <v>25</v>
      </c>
      <c r="C55" s="94">
        <v>6565</v>
      </c>
      <c r="D55" s="95">
        <v>19.7</v>
      </c>
      <c r="E55" s="94">
        <v>25</v>
      </c>
      <c r="F55" s="94">
        <v>6547</v>
      </c>
      <c r="G55" s="95">
        <v>19.5</v>
      </c>
      <c r="H55" s="94">
        <v>25</v>
      </c>
      <c r="I55" s="94">
        <v>6231</v>
      </c>
      <c r="J55" s="95">
        <v>19.7</v>
      </c>
      <c r="K55" s="94">
        <v>25</v>
      </c>
      <c r="L55" s="94">
        <v>5758</v>
      </c>
      <c r="M55" s="95">
        <v>20.100000000000001</v>
      </c>
      <c r="N55" s="94">
        <v>25</v>
      </c>
      <c r="O55" s="94">
        <v>5827</v>
      </c>
      <c r="P55" s="95">
        <v>19.600000000000001</v>
      </c>
      <c r="Q55" s="94">
        <v>25</v>
      </c>
      <c r="R55" s="94">
        <v>5677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7" ht="13.8" x14ac:dyDescent="0.3">
      <c r="A56" s="95">
        <v>19.600000000000001</v>
      </c>
      <c r="B56" s="95">
        <v>20</v>
      </c>
      <c r="C56" s="94">
        <v>6246</v>
      </c>
      <c r="D56" s="95">
        <v>19.7</v>
      </c>
      <c r="E56" s="95">
        <v>20</v>
      </c>
      <c r="F56" s="94">
        <v>6207</v>
      </c>
      <c r="G56" s="95">
        <v>19.5</v>
      </c>
      <c r="H56" s="95">
        <v>20</v>
      </c>
      <c r="I56" s="94">
        <v>5971</v>
      </c>
      <c r="J56" s="95">
        <v>19.7</v>
      </c>
      <c r="K56" s="95">
        <v>20</v>
      </c>
      <c r="L56" s="94">
        <v>5607</v>
      </c>
      <c r="M56" s="95">
        <v>20.100000000000001</v>
      </c>
      <c r="N56" s="95">
        <v>20</v>
      </c>
      <c r="O56" s="94">
        <v>5574</v>
      </c>
      <c r="P56" s="95">
        <v>19.600000000000001</v>
      </c>
      <c r="Q56" s="95">
        <v>20</v>
      </c>
      <c r="R56" s="94">
        <v>5487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7" ht="13.8" x14ac:dyDescent="0.3">
      <c r="A57" s="95">
        <v>19.600000000000001</v>
      </c>
      <c r="B57" s="95">
        <v>10</v>
      </c>
      <c r="C57" s="94">
        <v>5316</v>
      </c>
      <c r="D57" s="95">
        <v>19.7</v>
      </c>
      <c r="E57" s="95">
        <v>10</v>
      </c>
      <c r="F57" s="94">
        <v>5328</v>
      </c>
      <c r="G57" s="95">
        <v>19.5</v>
      </c>
      <c r="H57" s="95">
        <v>10</v>
      </c>
      <c r="I57" s="94">
        <v>4957</v>
      </c>
      <c r="J57" s="95">
        <v>19.7</v>
      </c>
      <c r="K57" s="95">
        <v>10</v>
      </c>
      <c r="L57" s="94">
        <v>4824</v>
      </c>
      <c r="M57" s="95">
        <v>20.100000000000001</v>
      </c>
      <c r="N57" s="95">
        <v>10</v>
      </c>
      <c r="O57" s="94">
        <v>4785</v>
      </c>
      <c r="P57" s="95">
        <v>19.600000000000001</v>
      </c>
      <c r="Q57" s="95">
        <v>10</v>
      </c>
      <c r="R57" s="94">
        <v>4763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7" ht="13.8" x14ac:dyDescent="0.3">
      <c r="A58" s="95">
        <v>19.600000000000001</v>
      </c>
      <c r="B58" s="95">
        <v>5</v>
      </c>
      <c r="C58" s="94">
        <v>4544</v>
      </c>
      <c r="D58" s="95">
        <v>19.7</v>
      </c>
      <c r="E58" s="95">
        <v>5</v>
      </c>
      <c r="F58" s="94">
        <v>4531</v>
      </c>
      <c r="G58" s="95">
        <v>19.5</v>
      </c>
      <c r="H58" s="95">
        <v>5</v>
      </c>
      <c r="I58" s="94">
        <v>4140</v>
      </c>
      <c r="J58" s="95">
        <v>19.7</v>
      </c>
      <c r="K58" s="95">
        <v>5</v>
      </c>
      <c r="L58" s="94">
        <v>4073</v>
      </c>
      <c r="M58" s="95">
        <v>20.100000000000001</v>
      </c>
      <c r="N58" s="95">
        <v>5</v>
      </c>
      <c r="O58" s="94">
        <v>4106</v>
      </c>
      <c r="P58" s="95">
        <v>19.600000000000001</v>
      </c>
      <c r="Q58" s="95">
        <v>5</v>
      </c>
      <c r="R58" s="94">
        <v>4046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7" ht="13.8" x14ac:dyDescent="0.3">
      <c r="A59" s="95">
        <v>19.600000000000001</v>
      </c>
      <c r="B59" s="95">
        <v>2</v>
      </c>
      <c r="C59" s="94">
        <v>3534</v>
      </c>
      <c r="D59" s="95">
        <v>19.7</v>
      </c>
      <c r="E59" s="95">
        <v>2</v>
      </c>
      <c r="F59" s="94">
        <v>3574</v>
      </c>
      <c r="G59" s="95">
        <v>19.5</v>
      </c>
      <c r="H59" s="95">
        <v>2</v>
      </c>
      <c r="I59" s="94">
        <v>3332</v>
      </c>
      <c r="J59" s="95">
        <v>19.7</v>
      </c>
      <c r="K59" s="95">
        <v>2</v>
      </c>
      <c r="L59" s="94">
        <v>3198</v>
      </c>
      <c r="M59" s="95">
        <v>20.100000000000001</v>
      </c>
      <c r="N59" s="95">
        <v>2</v>
      </c>
      <c r="O59" s="94">
        <v>3289</v>
      </c>
      <c r="P59" s="95">
        <v>19.600000000000001</v>
      </c>
      <c r="Q59" s="95">
        <v>2</v>
      </c>
      <c r="R59" s="94">
        <v>3280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7" ht="13.8" x14ac:dyDescent="0.3">
      <c r="A60" s="95">
        <v>19.600000000000001</v>
      </c>
      <c r="B60" s="95">
        <v>1</v>
      </c>
      <c r="C60" s="94">
        <v>2907</v>
      </c>
      <c r="D60" s="95">
        <v>19.7</v>
      </c>
      <c r="E60" s="95">
        <v>1</v>
      </c>
      <c r="F60" s="94">
        <v>2981</v>
      </c>
      <c r="G60" s="95">
        <v>19.5</v>
      </c>
      <c r="H60" s="95">
        <v>1</v>
      </c>
      <c r="I60" s="94">
        <v>2752</v>
      </c>
      <c r="J60" s="95">
        <v>19.7</v>
      </c>
      <c r="K60" s="95">
        <v>1</v>
      </c>
      <c r="L60" s="94">
        <v>2652</v>
      </c>
      <c r="M60" s="95">
        <v>20.100000000000001</v>
      </c>
      <c r="N60" s="95">
        <v>1</v>
      </c>
      <c r="O60" s="94">
        <v>2726</v>
      </c>
      <c r="P60" s="95">
        <v>19.600000000000001</v>
      </c>
      <c r="Q60" s="95">
        <v>1</v>
      </c>
      <c r="R60" s="94">
        <v>2712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ht="13.8" x14ac:dyDescent="0.3">
      <c r="A61" s="95">
        <v>19.600000000000001</v>
      </c>
      <c r="B61" s="95">
        <v>0.5</v>
      </c>
      <c r="C61" s="94">
        <v>2383</v>
      </c>
      <c r="D61" s="95">
        <v>19.7</v>
      </c>
      <c r="E61" s="95">
        <v>0.5</v>
      </c>
      <c r="F61" s="94">
        <v>2463</v>
      </c>
      <c r="G61" s="95">
        <v>19.5</v>
      </c>
      <c r="H61" s="95">
        <v>0.5</v>
      </c>
      <c r="I61" s="94">
        <v>2206</v>
      </c>
      <c r="J61" s="95">
        <v>19.7</v>
      </c>
      <c r="K61" s="95">
        <v>0.5</v>
      </c>
      <c r="L61" s="94">
        <v>2186</v>
      </c>
      <c r="M61" s="95">
        <v>20.100000000000001</v>
      </c>
      <c r="N61" s="95">
        <v>0.5</v>
      </c>
      <c r="O61" s="94">
        <v>2238</v>
      </c>
      <c r="P61" s="95">
        <v>19.600000000000001</v>
      </c>
      <c r="Q61" s="95">
        <v>0.5</v>
      </c>
      <c r="R61" s="94">
        <v>2350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7" ht="13.8" x14ac:dyDescent="0.3">
      <c r="A62" s="95">
        <v>19.600000000000001</v>
      </c>
      <c r="B62" s="95">
        <v>0.2</v>
      </c>
      <c r="C62" s="94">
        <v>1678</v>
      </c>
      <c r="D62" s="95">
        <v>19.7</v>
      </c>
      <c r="E62" s="95">
        <v>0.2</v>
      </c>
      <c r="F62" s="94">
        <v>1764</v>
      </c>
      <c r="G62" s="95">
        <v>19.5</v>
      </c>
      <c r="H62" s="95">
        <v>0.2</v>
      </c>
      <c r="I62" s="94">
        <v>1609</v>
      </c>
      <c r="J62" s="95">
        <v>19.7</v>
      </c>
      <c r="K62" s="95">
        <v>0.2</v>
      </c>
      <c r="L62" s="94">
        <v>1655</v>
      </c>
      <c r="M62" s="95">
        <v>20.100000000000001</v>
      </c>
      <c r="N62" s="95">
        <v>0.2</v>
      </c>
      <c r="O62" s="94">
        <v>1684</v>
      </c>
      <c r="P62" s="95">
        <v>19.600000000000001</v>
      </c>
      <c r="Q62" s="95">
        <v>0.2</v>
      </c>
      <c r="R62" s="94">
        <v>1731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7" ht="13.8" x14ac:dyDescent="0.3">
      <c r="A63" s="95">
        <v>19.600000000000001</v>
      </c>
      <c r="B63" s="95">
        <v>0.1</v>
      </c>
      <c r="C63" s="94">
        <v>1300</v>
      </c>
      <c r="D63" s="95">
        <v>19.7</v>
      </c>
      <c r="E63" s="95">
        <v>0.1</v>
      </c>
      <c r="F63" s="94">
        <v>1448</v>
      </c>
      <c r="G63" s="95">
        <v>19.5</v>
      </c>
      <c r="H63" s="95">
        <v>0.1</v>
      </c>
      <c r="I63" s="94">
        <v>1259</v>
      </c>
      <c r="J63" s="95">
        <v>19.7</v>
      </c>
      <c r="K63" s="95">
        <v>0.1</v>
      </c>
      <c r="L63" s="94">
        <v>1342</v>
      </c>
      <c r="M63" s="95">
        <v>20.100000000000001</v>
      </c>
      <c r="N63" s="95">
        <v>0.1</v>
      </c>
      <c r="O63" s="94">
        <v>1345</v>
      </c>
      <c r="P63" s="95">
        <v>19.600000000000001</v>
      </c>
      <c r="Q63" s="95">
        <v>0.1</v>
      </c>
      <c r="R63" s="94">
        <v>1405</v>
      </c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ht="13.8" x14ac:dyDescent="0.3">
      <c r="A64" s="95">
        <v>42.5</v>
      </c>
      <c r="B64" s="94">
        <v>25</v>
      </c>
      <c r="C64" s="94">
        <v>1070</v>
      </c>
      <c r="D64" s="95">
        <v>41.8</v>
      </c>
      <c r="E64" s="94">
        <v>25</v>
      </c>
      <c r="F64" s="94">
        <v>1325</v>
      </c>
      <c r="G64" s="95">
        <v>41.8</v>
      </c>
      <c r="H64" s="94">
        <v>25</v>
      </c>
      <c r="I64" s="94">
        <v>1295</v>
      </c>
      <c r="J64" s="95">
        <v>40.4</v>
      </c>
      <c r="K64" s="94">
        <v>25</v>
      </c>
      <c r="L64" s="94">
        <v>1406</v>
      </c>
      <c r="M64" s="95">
        <v>41.1</v>
      </c>
      <c r="N64" s="94">
        <v>25</v>
      </c>
      <c r="O64" s="94">
        <v>1310</v>
      </c>
      <c r="P64" s="95">
        <v>40.9</v>
      </c>
      <c r="Q64" s="94">
        <v>25</v>
      </c>
      <c r="R64" s="94">
        <v>1450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ht="13.8" x14ac:dyDescent="0.3">
      <c r="A65" s="95">
        <v>42.5</v>
      </c>
      <c r="B65" s="95">
        <v>20</v>
      </c>
      <c r="C65" s="94">
        <v>981.9</v>
      </c>
      <c r="D65" s="95">
        <v>41.8</v>
      </c>
      <c r="E65" s="95">
        <v>20</v>
      </c>
      <c r="F65" s="94">
        <v>1208</v>
      </c>
      <c r="G65" s="95">
        <v>41.8</v>
      </c>
      <c r="H65" s="95">
        <v>20</v>
      </c>
      <c r="I65" s="94">
        <v>1162</v>
      </c>
      <c r="J65" s="95">
        <v>40.4</v>
      </c>
      <c r="K65" s="95">
        <v>20</v>
      </c>
      <c r="L65" s="94">
        <v>1369</v>
      </c>
      <c r="M65" s="95">
        <v>41.1</v>
      </c>
      <c r="N65" s="95">
        <v>20</v>
      </c>
      <c r="O65" s="94">
        <v>1245</v>
      </c>
      <c r="P65" s="95">
        <v>40.9</v>
      </c>
      <c r="Q65" s="95">
        <v>20</v>
      </c>
      <c r="R65" s="94">
        <v>1329</v>
      </c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ht="13.8" x14ac:dyDescent="0.3">
      <c r="A66" s="95">
        <v>42.5</v>
      </c>
      <c r="B66" s="95">
        <v>10</v>
      </c>
      <c r="C66" s="94">
        <v>718.8</v>
      </c>
      <c r="D66" s="95">
        <v>41.8</v>
      </c>
      <c r="E66" s="95">
        <v>10</v>
      </c>
      <c r="F66" s="94">
        <v>923.1</v>
      </c>
      <c r="G66" s="95">
        <v>41.8</v>
      </c>
      <c r="H66" s="95">
        <v>10</v>
      </c>
      <c r="I66" s="94">
        <v>862.8</v>
      </c>
      <c r="J66" s="95">
        <v>40.4</v>
      </c>
      <c r="K66" s="95">
        <v>10</v>
      </c>
      <c r="L66" s="94">
        <v>1068</v>
      </c>
      <c r="M66" s="95">
        <v>41.1</v>
      </c>
      <c r="N66" s="95">
        <v>10</v>
      </c>
      <c r="O66" s="94">
        <v>928.9</v>
      </c>
      <c r="P66" s="95">
        <v>40.9</v>
      </c>
      <c r="Q66" s="95">
        <v>10</v>
      </c>
      <c r="R66" s="94">
        <v>1013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ht="13.8" x14ac:dyDescent="0.3">
      <c r="A67" s="95">
        <v>42.5</v>
      </c>
      <c r="B67" s="95">
        <v>5</v>
      </c>
      <c r="C67" s="94">
        <v>511.7</v>
      </c>
      <c r="D67" s="95">
        <v>41.8</v>
      </c>
      <c r="E67" s="95">
        <v>5</v>
      </c>
      <c r="F67" s="94">
        <v>691.1</v>
      </c>
      <c r="G67" s="95">
        <v>41.8</v>
      </c>
      <c r="H67" s="95">
        <v>5</v>
      </c>
      <c r="I67" s="94">
        <v>630.20000000000005</v>
      </c>
      <c r="J67" s="95">
        <v>40.4</v>
      </c>
      <c r="K67" s="95">
        <v>5</v>
      </c>
      <c r="L67" s="94">
        <v>804.7</v>
      </c>
      <c r="M67" s="95">
        <v>41.1</v>
      </c>
      <c r="N67" s="95">
        <v>5</v>
      </c>
      <c r="O67" s="94">
        <v>691.5</v>
      </c>
      <c r="P67" s="95">
        <v>40.9</v>
      </c>
      <c r="Q67" s="95">
        <v>5</v>
      </c>
      <c r="R67" s="94">
        <v>769.7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ht="13.8" x14ac:dyDescent="0.3">
      <c r="A68" s="95">
        <v>42.5</v>
      </c>
      <c r="B68" s="95">
        <v>2</v>
      </c>
      <c r="C68" s="94">
        <v>319.8</v>
      </c>
      <c r="D68" s="95">
        <v>41.8</v>
      </c>
      <c r="E68" s="95">
        <v>2</v>
      </c>
      <c r="F68" s="94">
        <v>456.7</v>
      </c>
      <c r="G68" s="95">
        <v>41.8</v>
      </c>
      <c r="H68" s="95">
        <v>2</v>
      </c>
      <c r="I68" s="94">
        <v>400</v>
      </c>
      <c r="J68" s="95">
        <v>40.4</v>
      </c>
      <c r="K68" s="95">
        <v>2</v>
      </c>
      <c r="L68" s="94">
        <v>540.4</v>
      </c>
      <c r="M68" s="95">
        <v>41.1</v>
      </c>
      <c r="N68" s="95">
        <v>2</v>
      </c>
      <c r="O68" s="94">
        <v>452.7</v>
      </c>
      <c r="P68" s="95">
        <v>40.9</v>
      </c>
      <c r="Q68" s="95">
        <v>2</v>
      </c>
      <c r="R68" s="94">
        <v>531.29999999999995</v>
      </c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ht="13.8" x14ac:dyDescent="0.3">
      <c r="A69" s="95">
        <v>42.5</v>
      </c>
      <c r="B69" s="95">
        <v>1</v>
      </c>
      <c r="C69" s="94">
        <v>215.9</v>
      </c>
      <c r="D69" s="95">
        <v>41.8</v>
      </c>
      <c r="E69" s="95">
        <v>1</v>
      </c>
      <c r="F69" s="94">
        <v>330.7</v>
      </c>
      <c r="G69" s="95">
        <v>41.8</v>
      </c>
      <c r="H69" s="95">
        <v>1</v>
      </c>
      <c r="I69" s="94">
        <v>277</v>
      </c>
      <c r="J69" s="95">
        <v>40.4</v>
      </c>
      <c r="K69" s="95">
        <v>1</v>
      </c>
      <c r="L69" s="94">
        <v>386.4</v>
      </c>
      <c r="M69" s="95">
        <v>41.1</v>
      </c>
      <c r="N69" s="95">
        <v>1</v>
      </c>
      <c r="O69" s="94">
        <v>328.3</v>
      </c>
      <c r="P69" s="95">
        <v>40.9</v>
      </c>
      <c r="Q69" s="95">
        <v>1</v>
      </c>
      <c r="R69" s="94">
        <v>399</v>
      </c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ht="13.8" x14ac:dyDescent="0.3">
      <c r="A70" s="95">
        <v>42.5</v>
      </c>
      <c r="B70" s="95">
        <v>0.5</v>
      </c>
      <c r="C70" s="94">
        <v>160.9</v>
      </c>
      <c r="D70" s="95">
        <v>41.8</v>
      </c>
      <c r="E70" s="95">
        <v>0.5</v>
      </c>
      <c r="F70" s="94">
        <v>247.9</v>
      </c>
      <c r="G70" s="95">
        <v>41.8</v>
      </c>
      <c r="H70" s="95">
        <v>0.5</v>
      </c>
      <c r="I70" s="94">
        <v>207.6</v>
      </c>
      <c r="J70" s="95">
        <v>40.4</v>
      </c>
      <c r="K70" s="95">
        <v>0.5</v>
      </c>
      <c r="L70" s="94">
        <v>296.89999999999998</v>
      </c>
      <c r="M70" s="95">
        <v>41.1</v>
      </c>
      <c r="N70" s="95">
        <v>0.5</v>
      </c>
      <c r="O70" s="94">
        <v>249.5</v>
      </c>
      <c r="P70" s="95">
        <v>40.9</v>
      </c>
      <c r="Q70" s="95">
        <v>0.5</v>
      </c>
      <c r="R70" s="94">
        <v>307.8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ht="13.8" x14ac:dyDescent="0.3">
      <c r="A71" s="95">
        <v>42.5</v>
      </c>
      <c r="B71" s="95">
        <v>0.2</v>
      </c>
      <c r="C71" s="94">
        <v>106.8</v>
      </c>
      <c r="D71" s="95">
        <v>41.8</v>
      </c>
      <c r="E71" s="95">
        <v>0.2</v>
      </c>
      <c r="F71" s="94">
        <v>169.6</v>
      </c>
      <c r="G71" s="95">
        <v>41.8</v>
      </c>
      <c r="H71" s="95">
        <v>0.2</v>
      </c>
      <c r="I71" s="94">
        <v>139.5</v>
      </c>
      <c r="J71" s="95">
        <v>40.4</v>
      </c>
      <c r="K71" s="95">
        <v>0.2</v>
      </c>
      <c r="L71" s="94">
        <v>202.9</v>
      </c>
      <c r="M71" s="95">
        <v>41.1</v>
      </c>
      <c r="N71" s="95">
        <v>0.2</v>
      </c>
      <c r="O71" s="94">
        <v>172.6</v>
      </c>
      <c r="P71" s="95">
        <v>40.9</v>
      </c>
      <c r="Q71" s="95">
        <v>0.2</v>
      </c>
      <c r="R71" s="94">
        <v>217.6</v>
      </c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ht="13.8" x14ac:dyDescent="0.3">
      <c r="A72" s="95">
        <v>42.5</v>
      </c>
      <c r="B72" s="95">
        <v>0.1</v>
      </c>
      <c r="C72" s="94">
        <v>82</v>
      </c>
      <c r="D72" s="95">
        <v>41.8</v>
      </c>
      <c r="E72" s="95">
        <v>0.1</v>
      </c>
      <c r="F72" s="94">
        <v>128.6</v>
      </c>
      <c r="G72" s="95">
        <v>41.8</v>
      </c>
      <c r="H72" s="95">
        <v>0.1</v>
      </c>
      <c r="I72" s="94">
        <v>103.3</v>
      </c>
      <c r="J72" s="95">
        <v>40.4</v>
      </c>
      <c r="K72" s="95">
        <v>0.1</v>
      </c>
      <c r="L72" s="94">
        <v>151.80000000000001</v>
      </c>
      <c r="M72" s="95">
        <v>41.1</v>
      </c>
      <c r="N72" s="95">
        <v>0.1</v>
      </c>
      <c r="O72" s="94">
        <v>133.1</v>
      </c>
      <c r="P72" s="95">
        <v>40.9</v>
      </c>
      <c r="Q72" s="95">
        <v>0.1</v>
      </c>
      <c r="R72" s="94">
        <v>171.6</v>
      </c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ht="13.8" x14ac:dyDescent="0.3">
      <c r="A73" s="92"/>
      <c r="B73" s="92"/>
      <c r="C73" s="92"/>
      <c r="D73" s="92"/>
      <c r="E73" s="92"/>
      <c r="F73" s="92"/>
      <c r="G73" s="92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ht="13.8" x14ac:dyDescent="0.3">
      <c r="A74" s="92"/>
      <c r="B74" s="92"/>
      <c r="C74" s="92"/>
      <c r="D74" s="92"/>
      <c r="E74" s="92"/>
      <c r="F74" s="92"/>
      <c r="G74" s="92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ht="13.8" x14ac:dyDescent="0.3">
      <c r="A75" s="92"/>
      <c r="B75" s="92"/>
      <c r="C75" s="92"/>
      <c r="D75" s="92"/>
      <c r="E75" s="92"/>
      <c r="F75" s="92"/>
      <c r="G75" s="92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ht="13.8" x14ac:dyDescent="0.3">
      <c r="A76" s="103" t="s">
        <v>351</v>
      </c>
      <c r="B76" s="103"/>
      <c r="C76" s="92"/>
      <c r="D76" s="92"/>
      <c r="E76" s="92"/>
      <c r="F76" s="92"/>
      <c r="G76" s="92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ht="13.8" x14ac:dyDescent="0.3">
      <c r="A77" s="99" t="s">
        <v>366</v>
      </c>
      <c r="B77" s="99"/>
      <c r="C77" s="99"/>
      <c r="D77" s="99" t="s">
        <v>373</v>
      </c>
      <c r="E77" s="99"/>
      <c r="F77" s="99"/>
      <c r="G77" s="99" t="s">
        <v>374</v>
      </c>
      <c r="H77" s="99"/>
      <c r="I77" s="99"/>
      <c r="J77" s="99" t="s">
        <v>375</v>
      </c>
      <c r="K77" s="99"/>
      <c r="L77" s="99"/>
      <c r="M77" s="99" t="s">
        <v>376</v>
      </c>
      <c r="N77" s="99"/>
      <c r="O77" s="99"/>
      <c r="P77" s="99" t="s">
        <v>377</v>
      </c>
      <c r="Q77" s="99"/>
      <c r="R77" s="99"/>
      <c r="S77" s="99" t="s">
        <v>378</v>
      </c>
      <c r="T77" s="99"/>
      <c r="U77" s="99"/>
      <c r="V77" s="99" t="s">
        <v>379</v>
      </c>
      <c r="W77" s="99"/>
      <c r="X77" s="99"/>
      <c r="Y77" s="99" t="s">
        <v>380</v>
      </c>
      <c r="Z77" s="99"/>
      <c r="AA77" s="99"/>
      <c r="AB77" s="93"/>
      <c r="AC77" s="93"/>
      <c r="AD77" s="93"/>
      <c r="AE77" s="93"/>
      <c r="AF77" s="93"/>
      <c r="AG77" s="93"/>
      <c r="AH77" s="93"/>
      <c r="AI77" s="93"/>
      <c r="AJ77" s="93"/>
    </row>
    <row r="78" spans="1:36" ht="13.8" x14ac:dyDescent="0.3">
      <c r="A78" s="94" t="s">
        <v>346</v>
      </c>
      <c r="B78" s="94" t="s">
        <v>347</v>
      </c>
      <c r="C78" s="94" t="s">
        <v>348</v>
      </c>
      <c r="D78" s="94" t="s">
        <v>346</v>
      </c>
      <c r="E78" s="94" t="s">
        <v>347</v>
      </c>
      <c r="F78" s="94" t="s">
        <v>348</v>
      </c>
      <c r="G78" s="94" t="s">
        <v>346</v>
      </c>
      <c r="H78" s="94" t="s">
        <v>347</v>
      </c>
      <c r="I78" s="94" t="s">
        <v>348</v>
      </c>
      <c r="J78" s="94" t="s">
        <v>346</v>
      </c>
      <c r="K78" s="94" t="s">
        <v>347</v>
      </c>
      <c r="L78" s="94" t="s">
        <v>348</v>
      </c>
      <c r="M78" s="94" t="s">
        <v>346</v>
      </c>
      <c r="N78" s="94" t="s">
        <v>347</v>
      </c>
      <c r="O78" s="94" t="s">
        <v>348</v>
      </c>
      <c r="P78" s="94" t="s">
        <v>346</v>
      </c>
      <c r="Q78" s="94" t="s">
        <v>347</v>
      </c>
      <c r="R78" s="94" t="s">
        <v>348</v>
      </c>
      <c r="S78" s="94" t="s">
        <v>346</v>
      </c>
      <c r="T78" s="94" t="s">
        <v>347</v>
      </c>
      <c r="U78" s="94" t="s">
        <v>348</v>
      </c>
      <c r="V78" s="94" t="s">
        <v>346</v>
      </c>
      <c r="W78" s="94" t="s">
        <v>347</v>
      </c>
      <c r="X78" s="94" t="s">
        <v>348</v>
      </c>
      <c r="Y78" s="94" t="s">
        <v>346</v>
      </c>
      <c r="Z78" s="94" t="s">
        <v>347</v>
      </c>
      <c r="AA78" s="94" t="s">
        <v>348</v>
      </c>
      <c r="AB78" s="93"/>
      <c r="AC78" s="93"/>
      <c r="AD78" s="93"/>
      <c r="AE78" s="93"/>
      <c r="AF78" s="93"/>
      <c r="AG78" s="93"/>
      <c r="AH78" s="93"/>
      <c r="AI78" s="93"/>
      <c r="AJ78" s="93"/>
    </row>
    <row r="79" spans="1:36" ht="13.8" x14ac:dyDescent="0.3">
      <c r="A79" s="95">
        <v>8</v>
      </c>
      <c r="B79" s="94">
        <v>25</v>
      </c>
      <c r="C79" s="94">
        <v>12119</v>
      </c>
      <c r="D79" s="95">
        <v>7.7</v>
      </c>
      <c r="E79" s="94">
        <v>25</v>
      </c>
      <c r="F79" s="94">
        <v>12558</v>
      </c>
      <c r="G79" s="95">
        <v>6.6</v>
      </c>
      <c r="H79" s="94">
        <v>25</v>
      </c>
      <c r="I79" s="94">
        <v>13398</v>
      </c>
      <c r="J79" s="95">
        <v>4</v>
      </c>
      <c r="K79" s="94">
        <v>25</v>
      </c>
      <c r="L79" s="94">
        <v>11972</v>
      </c>
      <c r="M79" s="95">
        <v>4.9000000000000004</v>
      </c>
      <c r="N79" s="94">
        <v>25</v>
      </c>
      <c r="O79" s="94">
        <v>11663</v>
      </c>
      <c r="P79" s="94">
        <v>5.6</v>
      </c>
      <c r="Q79" s="94">
        <v>25</v>
      </c>
      <c r="R79" s="94">
        <v>11950</v>
      </c>
      <c r="S79" s="95">
        <v>6.2</v>
      </c>
      <c r="T79" s="94">
        <v>25</v>
      </c>
      <c r="U79" s="94">
        <v>12287</v>
      </c>
      <c r="V79" s="95">
        <v>6.9</v>
      </c>
      <c r="W79" s="94">
        <v>25</v>
      </c>
      <c r="X79" s="94">
        <v>12174</v>
      </c>
      <c r="Y79" s="95">
        <v>6.7</v>
      </c>
      <c r="Z79" s="94">
        <v>25</v>
      </c>
      <c r="AA79" s="94">
        <v>10959</v>
      </c>
      <c r="AB79" s="93"/>
      <c r="AC79" s="93"/>
      <c r="AD79" s="93"/>
      <c r="AE79" s="93"/>
      <c r="AF79" s="93"/>
      <c r="AG79" s="93"/>
      <c r="AH79" s="93"/>
      <c r="AI79" s="93"/>
      <c r="AJ79" s="93"/>
    </row>
    <row r="80" spans="1:36" ht="13.8" x14ac:dyDescent="0.3">
      <c r="A80" s="95">
        <v>8</v>
      </c>
      <c r="B80" s="95">
        <v>20</v>
      </c>
      <c r="C80" s="94">
        <v>11772</v>
      </c>
      <c r="D80" s="95">
        <v>7.7</v>
      </c>
      <c r="E80" s="95">
        <v>20</v>
      </c>
      <c r="F80" s="94">
        <v>12261</v>
      </c>
      <c r="G80" s="95">
        <v>6.6</v>
      </c>
      <c r="H80" s="95">
        <v>20</v>
      </c>
      <c r="I80" s="94">
        <v>13013</v>
      </c>
      <c r="J80" s="95">
        <v>4</v>
      </c>
      <c r="K80" s="95">
        <v>20</v>
      </c>
      <c r="L80" s="94">
        <v>11769</v>
      </c>
      <c r="M80" s="95">
        <v>4.9000000000000004</v>
      </c>
      <c r="N80" s="95">
        <v>20</v>
      </c>
      <c r="O80" s="94">
        <v>11328</v>
      </c>
      <c r="P80" s="94">
        <v>5.6</v>
      </c>
      <c r="Q80" s="94">
        <v>20</v>
      </c>
      <c r="R80" s="94">
        <v>11587</v>
      </c>
      <c r="S80" s="95">
        <v>6.2</v>
      </c>
      <c r="T80" s="95">
        <v>20</v>
      </c>
      <c r="U80" s="94">
        <v>11944</v>
      </c>
      <c r="V80" s="95">
        <v>6.9</v>
      </c>
      <c r="W80" s="95">
        <v>20</v>
      </c>
      <c r="X80" s="94">
        <v>11822</v>
      </c>
      <c r="Y80" s="95">
        <v>6.7</v>
      </c>
      <c r="Z80" s="95">
        <v>20</v>
      </c>
      <c r="AA80" s="94">
        <v>10688</v>
      </c>
      <c r="AB80" s="93"/>
      <c r="AC80" s="93"/>
      <c r="AD80" s="93"/>
      <c r="AE80" s="93"/>
      <c r="AF80" s="93"/>
      <c r="AG80" s="93"/>
      <c r="AH80" s="93"/>
      <c r="AI80" s="93"/>
      <c r="AJ80" s="93"/>
    </row>
    <row r="81" spans="1:36" ht="13.8" x14ac:dyDescent="0.3">
      <c r="A81" s="95">
        <v>8</v>
      </c>
      <c r="B81" s="95">
        <v>10</v>
      </c>
      <c r="C81" s="94">
        <v>10733</v>
      </c>
      <c r="D81" s="95">
        <v>7.7</v>
      </c>
      <c r="E81" s="95">
        <v>10</v>
      </c>
      <c r="F81" s="94">
        <v>11351</v>
      </c>
      <c r="G81" s="95">
        <v>6.6</v>
      </c>
      <c r="H81" s="95">
        <v>10</v>
      </c>
      <c r="I81" s="94">
        <v>11872</v>
      </c>
      <c r="J81" s="95">
        <v>4</v>
      </c>
      <c r="K81" s="95">
        <v>10</v>
      </c>
      <c r="L81" s="94">
        <v>10919</v>
      </c>
      <c r="M81" s="95">
        <v>4.9000000000000004</v>
      </c>
      <c r="N81" s="95">
        <v>10</v>
      </c>
      <c r="O81" s="94">
        <v>10233</v>
      </c>
      <c r="P81" s="94">
        <v>5.6</v>
      </c>
      <c r="Q81" s="94">
        <v>10</v>
      </c>
      <c r="R81" s="94">
        <v>10512</v>
      </c>
      <c r="S81" s="95">
        <v>6.2</v>
      </c>
      <c r="T81" s="95">
        <v>10</v>
      </c>
      <c r="U81" s="94">
        <v>10909</v>
      </c>
      <c r="V81" s="95">
        <v>6.9</v>
      </c>
      <c r="W81" s="95">
        <v>10</v>
      </c>
      <c r="X81" s="94">
        <v>10754</v>
      </c>
      <c r="Y81" s="95">
        <v>6.7</v>
      </c>
      <c r="Z81" s="95">
        <v>10</v>
      </c>
      <c r="AA81" s="94">
        <v>9744</v>
      </c>
      <c r="AB81" s="93"/>
      <c r="AC81" s="93"/>
      <c r="AD81" s="93"/>
      <c r="AE81" s="93"/>
      <c r="AF81" s="93"/>
      <c r="AG81" s="93"/>
      <c r="AH81" s="93"/>
      <c r="AI81" s="93"/>
      <c r="AJ81" s="93"/>
    </row>
    <row r="82" spans="1:36" ht="13.8" x14ac:dyDescent="0.3">
      <c r="A82" s="95">
        <v>8</v>
      </c>
      <c r="B82" s="95">
        <v>5</v>
      </c>
      <c r="C82" s="94">
        <v>9706</v>
      </c>
      <c r="D82" s="95">
        <v>7.7</v>
      </c>
      <c r="E82" s="95">
        <v>5</v>
      </c>
      <c r="F82" s="94">
        <v>10471</v>
      </c>
      <c r="G82" s="95">
        <v>6.6</v>
      </c>
      <c r="H82" s="95">
        <v>5</v>
      </c>
      <c r="I82" s="94">
        <v>10737</v>
      </c>
      <c r="J82" s="95">
        <v>4</v>
      </c>
      <c r="K82" s="95">
        <v>5</v>
      </c>
      <c r="L82" s="94">
        <v>10014</v>
      </c>
      <c r="M82" s="95">
        <v>4.9000000000000004</v>
      </c>
      <c r="N82" s="95">
        <v>5</v>
      </c>
      <c r="O82" s="94">
        <v>9212</v>
      </c>
      <c r="P82" s="94">
        <v>5.6</v>
      </c>
      <c r="Q82" s="94">
        <v>5</v>
      </c>
      <c r="R82" s="94">
        <v>9444</v>
      </c>
      <c r="S82" s="95">
        <v>6.2</v>
      </c>
      <c r="T82" s="95">
        <v>5</v>
      </c>
      <c r="U82" s="94">
        <v>9851</v>
      </c>
      <c r="V82" s="95">
        <v>6.9</v>
      </c>
      <c r="W82" s="95">
        <v>5</v>
      </c>
      <c r="X82" s="94">
        <v>9697</v>
      </c>
      <c r="Y82" s="95">
        <v>6.7</v>
      </c>
      <c r="Z82" s="95">
        <v>5</v>
      </c>
      <c r="AA82" s="94">
        <v>8820</v>
      </c>
      <c r="AB82" s="93"/>
      <c r="AC82" s="93"/>
      <c r="AD82" s="93"/>
      <c r="AE82" s="93"/>
      <c r="AF82" s="93"/>
      <c r="AG82" s="93"/>
      <c r="AH82" s="93"/>
      <c r="AI82" s="93"/>
      <c r="AJ82" s="93"/>
    </row>
    <row r="83" spans="1:36" ht="13.8" x14ac:dyDescent="0.3">
      <c r="A83" s="95">
        <v>8</v>
      </c>
      <c r="B83" s="95">
        <v>2</v>
      </c>
      <c r="C83" s="94">
        <v>8355</v>
      </c>
      <c r="D83" s="95">
        <v>7.7</v>
      </c>
      <c r="E83" s="95">
        <v>2</v>
      </c>
      <c r="F83" s="94">
        <v>9074</v>
      </c>
      <c r="G83" s="95">
        <v>6.6</v>
      </c>
      <c r="H83" s="95">
        <v>2</v>
      </c>
      <c r="I83" s="94">
        <v>9172</v>
      </c>
      <c r="J83" s="95">
        <v>4</v>
      </c>
      <c r="K83" s="95">
        <v>2</v>
      </c>
      <c r="L83" s="94">
        <v>8746</v>
      </c>
      <c r="M83" s="95">
        <v>4.9000000000000004</v>
      </c>
      <c r="N83" s="95">
        <v>2</v>
      </c>
      <c r="O83" s="94">
        <v>7939</v>
      </c>
      <c r="P83" s="94">
        <v>5.6</v>
      </c>
      <c r="Q83" s="94">
        <v>2</v>
      </c>
      <c r="R83" s="94">
        <v>8100</v>
      </c>
      <c r="S83" s="95">
        <v>6.2</v>
      </c>
      <c r="T83" s="95">
        <v>2</v>
      </c>
      <c r="U83" s="94">
        <v>8444</v>
      </c>
      <c r="V83" s="95">
        <v>6.9</v>
      </c>
      <c r="W83" s="95">
        <v>2</v>
      </c>
      <c r="X83" s="94">
        <v>8308</v>
      </c>
      <c r="Y83" s="95">
        <v>6.7</v>
      </c>
      <c r="Z83" s="95">
        <v>2</v>
      </c>
      <c r="AA83" s="94">
        <v>7403</v>
      </c>
      <c r="AB83" s="93"/>
      <c r="AC83" s="93"/>
      <c r="AD83" s="93"/>
      <c r="AE83" s="93"/>
      <c r="AF83" s="93"/>
      <c r="AG83" s="93"/>
      <c r="AH83" s="93"/>
      <c r="AI83" s="93"/>
      <c r="AJ83" s="93"/>
    </row>
    <row r="84" spans="1:36" ht="13.8" x14ac:dyDescent="0.3">
      <c r="A84" s="95">
        <v>8</v>
      </c>
      <c r="B84" s="95">
        <v>1</v>
      </c>
      <c r="C84" s="94">
        <v>7383</v>
      </c>
      <c r="D84" s="95">
        <v>7.7</v>
      </c>
      <c r="E84" s="95">
        <v>1</v>
      </c>
      <c r="F84" s="94">
        <v>8016</v>
      </c>
      <c r="G84" s="95">
        <v>6.6</v>
      </c>
      <c r="H84" s="95">
        <v>1</v>
      </c>
      <c r="I84" s="94">
        <v>8050</v>
      </c>
      <c r="J84" s="95">
        <v>4</v>
      </c>
      <c r="K84" s="95">
        <v>1</v>
      </c>
      <c r="L84" s="94">
        <v>7763</v>
      </c>
      <c r="M84" s="95">
        <v>4.9000000000000004</v>
      </c>
      <c r="N84" s="95">
        <v>1</v>
      </c>
      <c r="O84" s="94">
        <v>7009</v>
      </c>
      <c r="P84" s="94">
        <v>5.6</v>
      </c>
      <c r="Q84" s="94">
        <v>1</v>
      </c>
      <c r="R84" s="94">
        <v>7134</v>
      </c>
      <c r="S84" s="95">
        <v>6.2</v>
      </c>
      <c r="T84" s="95">
        <v>1</v>
      </c>
      <c r="U84" s="94">
        <v>7414</v>
      </c>
      <c r="V84" s="95">
        <v>6.9</v>
      </c>
      <c r="W84" s="95">
        <v>1</v>
      </c>
      <c r="X84" s="94">
        <v>7346</v>
      </c>
      <c r="Y84" s="95">
        <v>6.7</v>
      </c>
      <c r="Z84" s="95">
        <v>1</v>
      </c>
      <c r="AA84" s="94">
        <v>6470</v>
      </c>
      <c r="AB84" s="93"/>
      <c r="AC84" s="93"/>
      <c r="AD84" s="93"/>
      <c r="AE84" s="93"/>
      <c r="AF84" s="93"/>
      <c r="AG84" s="93"/>
      <c r="AH84" s="93"/>
      <c r="AI84" s="93"/>
      <c r="AJ84" s="93"/>
    </row>
    <row r="85" spans="1:36" ht="13.8" x14ac:dyDescent="0.3">
      <c r="A85" s="95">
        <v>8</v>
      </c>
      <c r="B85" s="95">
        <v>0.5</v>
      </c>
      <c r="C85" s="94">
        <v>6466</v>
      </c>
      <c r="D85" s="95">
        <v>7.7</v>
      </c>
      <c r="E85" s="95">
        <v>0.5</v>
      </c>
      <c r="F85" s="94">
        <v>6958</v>
      </c>
      <c r="G85" s="95">
        <v>6.6</v>
      </c>
      <c r="H85" s="95">
        <v>0.5</v>
      </c>
      <c r="I85" s="94">
        <v>7016</v>
      </c>
      <c r="J85" s="95">
        <v>4</v>
      </c>
      <c r="K85" s="95">
        <v>0.5</v>
      </c>
      <c r="L85" s="94">
        <v>6688</v>
      </c>
      <c r="M85" s="95">
        <v>4.9000000000000004</v>
      </c>
      <c r="N85" s="95">
        <v>0.5</v>
      </c>
      <c r="O85" s="94">
        <v>6108</v>
      </c>
      <c r="P85" s="94">
        <v>5.6</v>
      </c>
      <c r="Q85" s="94">
        <v>0.5</v>
      </c>
      <c r="R85" s="94">
        <v>6341</v>
      </c>
      <c r="S85" s="95">
        <v>6.2</v>
      </c>
      <c r="T85" s="95">
        <v>0.5</v>
      </c>
      <c r="U85" s="94">
        <v>6426</v>
      </c>
      <c r="V85" s="95">
        <v>6.9</v>
      </c>
      <c r="W85" s="95">
        <v>0.5</v>
      </c>
      <c r="X85" s="94">
        <v>6416</v>
      </c>
      <c r="Y85" s="95">
        <v>6.7</v>
      </c>
      <c r="Z85" s="95">
        <v>0.5</v>
      </c>
      <c r="AA85" s="94">
        <v>5644</v>
      </c>
      <c r="AB85" s="93"/>
      <c r="AC85" s="93"/>
      <c r="AD85" s="93"/>
      <c r="AE85" s="93"/>
      <c r="AF85" s="93"/>
      <c r="AG85" s="93"/>
      <c r="AH85" s="93"/>
      <c r="AI85" s="93"/>
      <c r="AJ85" s="93"/>
    </row>
    <row r="86" spans="1:36" ht="13.8" x14ac:dyDescent="0.3">
      <c r="A86" s="95">
        <v>8</v>
      </c>
      <c r="B86" s="95">
        <v>0.2</v>
      </c>
      <c r="C86" s="94">
        <v>5343</v>
      </c>
      <c r="D86" s="95">
        <v>7.7</v>
      </c>
      <c r="E86" s="95">
        <v>0.2</v>
      </c>
      <c r="F86" s="94">
        <v>5670</v>
      </c>
      <c r="G86" s="95">
        <v>6.6</v>
      </c>
      <c r="H86" s="95">
        <v>0.2</v>
      </c>
      <c r="I86" s="94">
        <v>5760</v>
      </c>
      <c r="J86" s="95">
        <v>4</v>
      </c>
      <c r="K86" s="95">
        <v>0.2</v>
      </c>
      <c r="L86" s="94">
        <v>5514</v>
      </c>
      <c r="M86" s="95">
        <v>4.9000000000000004</v>
      </c>
      <c r="N86" s="95">
        <v>0.2</v>
      </c>
      <c r="O86" s="94">
        <v>5006</v>
      </c>
      <c r="P86" s="94">
        <v>5.6</v>
      </c>
      <c r="Q86" s="94">
        <v>0.2</v>
      </c>
      <c r="R86" s="94">
        <v>5141</v>
      </c>
      <c r="S86" s="95">
        <v>6.2</v>
      </c>
      <c r="T86" s="95">
        <v>0.2</v>
      </c>
      <c r="U86" s="94">
        <v>5186</v>
      </c>
      <c r="V86" s="95">
        <v>6.9</v>
      </c>
      <c r="W86" s="95">
        <v>0.2</v>
      </c>
      <c r="X86" s="94">
        <v>5088</v>
      </c>
      <c r="Y86" s="95">
        <v>6.7</v>
      </c>
      <c r="Z86" s="95">
        <v>0.2</v>
      </c>
      <c r="AA86" s="94">
        <v>4610</v>
      </c>
      <c r="AB86" s="93"/>
      <c r="AC86" s="93"/>
      <c r="AD86" s="93"/>
      <c r="AE86" s="93"/>
      <c r="AF86" s="93"/>
      <c r="AG86" s="93"/>
      <c r="AH86" s="93"/>
      <c r="AI86" s="93"/>
      <c r="AJ86" s="93"/>
    </row>
    <row r="87" spans="1:36" ht="13.8" x14ac:dyDescent="0.3">
      <c r="A87" s="95">
        <v>8</v>
      </c>
      <c r="B87" s="95">
        <v>0.1</v>
      </c>
      <c r="C87" s="94">
        <v>4659</v>
      </c>
      <c r="D87" s="95">
        <v>7.7</v>
      </c>
      <c r="E87" s="95">
        <v>0.1</v>
      </c>
      <c r="F87" s="94">
        <v>4886</v>
      </c>
      <c r="G87" s="95">
        <v>6.6</v>
      </c>
      <c r="H87" s="95">
        <v>0.1</v>
      </c>
      <c r="I87" s="94">
        <v>4912</v>
      </c>
      <c r="J87" s="95">
        <v>4</v>
      </c>
      <c r="K87" s="95">
        <v>0.1</v>
      </c>
      <c r="L87" s="94">
        <v>4811</v>
      </c>
      <c r="M87" s="95">
        <v>4.9000000000000004</v>
      </c>
      <c r="N87" s="95">
        <v>0.1</v>
      </c>
      <c r="O87" s="94">
        <v>4338</v>
      </c>
      <c r="P87" s="94">
        <v>5.6</v>
      </c>
      <c r="Q87" s="94">
        <v>0.1</v>
      </c>
      <c r="R87" s="94">
        <v>4334</v>
      </c>
      <c r="S87" s="95">
        <v>6.2</v>
      </c>
      <c r="T87" s="95">
        <v>0.1</v>
      </c>
      <c r="U87" s="94">
        <v>4324</v>
      </c>
      <c r="V87" s="95">
        <v>6.9</v>
      </c>
      <c r="W87" s="95">
        <v>0.1</v>
      </c>
      <c r="X87" s="94">
        <v>4411</v>
      </c>
      <c r="Y87" s="95">
        <v>6.7</v>
      </c>
      <c r="Z87" s="95">
        <v>0.1</v>
      </c>
      <c r="AA87" s="94">
        <v>4084</v>
      </c>
      <c r="AB87" s="93"/>
      <c r="AC87" s="93"/>
      <c r="AD87" s="93"/>
      <c r="AE87" s="93"/>
      <c r="AF87" s="93"/>
      <c r="AG87" s="93"/>
      <c r="AH87" s="93"/>
      <c r="AI87" s="93"/>
      <c r="AJ87" s="93"/>
    </row>
    <row r="88" spans="1:36" ht="13.8" x14ac:dyDescent="0.3">
      <c r="A88" s="95">
        <v>19.899999999999999</v>
      </c>
      <c r="B88" s="94">
        <v>25</v>
      </c>
      <c r="C88" s="94">
        <v>6893</v>
      </c>
      <c r="D88" s="95">
        <v>19.8</v>
      </c>
      <c r="E88" s="94">
        <v>25</v>
      </c>
      <c r="F88" s="94">
        <v>7428</v>
      </c>
      <c r="G88" s="95">
        <v>19.5</v>
      </c>
      <c r="H88" s="94">
        <v>25</v>
      </c>
      <c r="I88" s="94">
        <v>7020</v>
      </c>
      <c r="J88" s="95">
        <v>19.600000000000001</v>
      </c>
      <c r="K88" s="94">
        <v>25</v>
      </c>
      <c r="L88" s="94">
        <v>5792</v>
      </c>
      <c r="M88" s="95">
        <v>19.7</v>
      </c>
      <c r="N88" s="94">
        <v>25</v>
      </c>
      <c r="O88" s="94">
        <v>5656</v>
      </c>
      <c r="P88" s="94">
        <v>19.899999999999999</v>
      </c>
      <c r="Q88" s="94">
        <v>25</v>
      </c>
      <c r="R88" s="94">
        <v>5846</v>
      </c>
      <c r="S88" s="95">
        <v>19.899999999999999</v>
      </c>
      <c r="T88" s="94">
        <v>25</v>
      </c>
      <c r="U88" s="94">
        <v>6062</v>
      </c>
      <c r="V88" s="95">
        <v>20.6</v>
      </c>
      <c r="W88" s="94">
        <v>25</v>
      </c>
      <c r="X88" s="94">
        <v>6532</v>
      </c>
      <c r="Y88" s="95">
        <v>19.8</v>
      </c>
      <c r="Z88" s="94">
        <v>25</v>
      </c>
      <c r="AA88" s="94">
        <v>5732</v>
      </c>
      <c r="AB88" s="93"/>
      <c r="AC88" s="93"/>
      <c r="AD88" s="93"/>
      <c r="AE88" s="93"/>
      <c r="AF88" s="93"/>
      <c r="AG88" s="93"/>
      <c r="AH88" s="93"/>
      <c r="AI88" s="93"/>
      <c r="AJ88" s="93"/>
    </row>
    <row r="89" spans="1:36" ht="13.8" x14ac:dyDescent="0.3">
      <c r="A89" s="95">
        <v>19.899999999999999</v>
      </c>
      <c r="B89" s="95">
        <v>20</v>
      </c>
      <c r="C89" s="94">
        <v>6563</v>
      </c>
      <c r="D89" s="95">
        <v>19.8</v>
      </c>
      <c r="E89" s="95">
        <v>20</v>
      </c>
      <c r="F89" s="94">
        <v>6968</v>
      </c>
      <c r="G89" s="95">
        <v>19.5</v>
      </c>
      <c r="H89" s="95">
        <v>20</v>
      </c>
      <c r="I89" s="94">
        <v>6646</v>
      </c>
      <c r="J89" s="95">
        <v>19.600000000000001</v>
      </c>
      <c r="K89" s="95">
        <v>20</v>
      </c>
      <c r="L89" s="94">
        <v>5611</v>
      </c>
      <c r="M89" s="95">
        <v>19.7</v>
      </c>
      <c r="N89" s="95">
        <v>20</v>
      </c>
      <c r="O89" s="94">
        <v>5394</v>
      </c>
      <c r="P89" s="94">
        <v>19.899999999999999</v>
      </c>
      <c r="Q89" s="94">
        <v>20</v>
      </c>
      <c r="R89" s="94">
        <v>5483</v>
      </c>
      <c r="S89" s="95">
        <v>19.899999999999999</v>
      </c>
      <c r="T89" s="95">
        <v>20</v>
      </c>
      <c r="U89" s="94">
        <v>5701</v>
      </c>
      <c r="V89" s="95">
        <v>20.6</v>
      </c>
      <c r="W89" s="95">
        <v>20</v>
      </c>
      <c r="X89" s="94">
        <v>6237</v>
      </c>
      <c r="Y89" s="95">
        <v>19.8</v>
      </c>
      <c r="Z89" s="95">
        <v>20</v>
      </c>
      <c r="AA89" s="94">
        <v>5620</v>
      </c>
      <c r="AB89" s="93"/>
      <c r="AC89" s="93"/>
      <c r="AD89" s="93"/>
      <c r="AE89" s="93"/>
      <c r="AF89" s="93"/>
      <c r="AG89" s="93"/>
      <c r="AH89" s="93"/>
      <c r="AI89" s="93"/>
      <c r="AJ89" s="93"/>
    </row>
    <row r="90" spans="1:36" ht="13.8" x14ac:dyDescent="0.3">
      <c r="A90" s="95">
        <v>19.899999999999999</v>
      </c>
      <c r="B90" s="95">
        <v>10</v>
      </c>
      <c r="C90" s="94">
        <v>5653</v>
      </c>
      <c r="D90" s="95">
        <v>19.8</v>
      </c>
      <c r="E90" s="95">
        <v>10</v>
      </c>
      <c r="F90" s="94">
        <v>6020</v>
      </c>
      <c r="G90" s="95">
        <v>19.5</v>
      </c>
      <c r="H90" s="95">
        <v>10</v>
      </c>
      <c r="I90" s="94">
        <v>5661</v>
      </c>
      <c r="J90" s="95">
        <v>19.600000000000001</v>
      </c>
      <c r="K90" s="95">
        <v>10</v>
      </c>
      <c r="L90" s="94">
        <v>4867</v>
      </c>
      <c r="M90" s="95">
        <v>19.7</v>
      </c>
      <c r="N90" s="95">
        <v>10</v>
      </c>
      <c r="O90" s="94">
        <v>4594</v>
      </c>
      <c r="P90" s="94">
        <v>19.899999999999999</v>
      </c>
      <c r="Q90" s="94">
        <v>10</v>
      </c>
      <c r="R90" s="94">
        <v>4579</v>
      </c>
      <c r="S90" s="95">
        <v>19.899999999999999</v>
      </c>
      <c r="T90" s="95">
        <v>10</v>
      </c>
      <c r="U90" s="94">
        <v>4789</v>
      </c>
      <c r="V90" s="95">
        <v>20.6</v>
      </c>
      <c r="W90" s="95">
        <v>10</v>
      </c>
      <c r="X90" s="94">
        <v>5297</v>
      </c>
      <c r="Y90" s="95">
        <v>19.8</v>
      </c>
      <c r="Z90" s="95">
        <v>10</v>
      </c>
      <c r="AA90" s="94">
        <v>4796</v>
      </c>
      <c r="AB90" s="93"/>
      <c r="AC90" s="93"/>
      <c r="AD90" s="93"/>
      <c r="AE90" s="93"/>
      <c r="AF90" s="93"/>
      <c r="AG90" s="93"/>
      <c r="AH90" s="93"/>
      <c r="AI90" s="93"/>
      <c r="AJ90" s="93"/>
    </row>
    <row r="91" spans="1:36" ht="13.8" x14ac:dyDescent="0.3">
      <c r="A91" s="95">
        <v>19.899999999999999</v>
      </c>
      <c r="B91" s="95">
        <v>5</v>
      </c>
      <c r="C91" s="94">
        <v>4853</v>
      </c>
      <c r="D91" s="95">
        <v>19.8</v>
      </c>
      <c r="E91" s="95">
        <v>5</v>
      </c>
      <c r="F91" s="94">
        <v>5118</v>
      </c>
      <c r="G91" s="95">
        <v>19.5</v>
      </c>
      <c r="H91" s="95">
        <v>5</v>
      </c>
      <c r="I91" s="94">
        <v>4795</v>
      </c>
      <c r="J91" s="95">
        <v>19.600000000000001</v>
      </c>
      <c r="K91" s="95">
        <v>5</v>
      </c>
      <c r="L91" s="94">
        <v>4012</v>
      </c>
      <c r="M91" s="95">
        <v>19.7</v>
      </c>
      <c r="N91" s="95">
        <v>5</v>
      </c>
      <c r="O91" s="94">
        <v>3912</v>
      </c>
      <c r="P91" s="94">
        <v>19.899999999999999</v>
      </c>
      <c r="Q91" s="94">
        <v>5</v>
      </c>
      <c r="R91" s="94">
        <v>3824</v>
      </c>
      <c r="S91" s="95">
        <v>19.899999999999999</v>
      </c>
      <c r="T91" s="95">
        <v>5</v>
      </c>
      <c r="U91" s="94">
        <v>4059</v>
      </c>
      <c r="V91" s="95">
        <v>20.6</v>
      </c>
      <c r="W91" s="95">
        <v>5</v>
      </c>
      <c r="X91" s="94">
        <v>4330</v>
      </c>
      <c r="Y91" s="95">
        <v>19.8</v>
      </c>
      <c r="Z91" s="95">
        <v>5</v>
      </c>
      <c r="AA91" s="94">
        <v>3994</v>
      </c>
      <c r="AB91" s="93"/>
      <c r="AC91" s="93"/>
      <c r="AD91" s="93"/>
      <c r="AE91" s="93"/>
      <c r="AF91" s="93"/>
      <c r="AG91" s="93"/>
      <c r="AH91" s="93"/>
      <c r="AI91" s="93"/>
      <c r="AJ91" s="93"/>
    </row>
    <row r="92" spans="1:36" ht="13.8" x14ac:dyDescent="0.3">
      <c r="A92" s="95">
        <v>19.899999999999999</v>
      </c>
      <c r="B92" s="95">
        <v>2</v>
      </c>
      <c r="C92" s="94">
        <v>3911</v>
      </c>
      <c r="D92" s="95">
        <v>19.8</v>
      </c>
      <c r="E92" s="95">
        <v>2</v>
      </c>
      <c r="F92" s="94">
        <v>4033</v>
      </c>
      <c r="G92" s="95">
        <v>19.5</v>
      </c>
      <c r="H92" s="95">
        <v>2</v>
      </c>
      <c r="I92" s="94">
        <v>3753</v>
      </c>
      <c r="J92" s="95">
        <v>19.600000000000001</v>
      </c>
      <c r="K92" s="95">
        <v>2</v>
      </c>
      <c r="L92" s="94">
        <v>2940</v>
      </c>
      <c r="M92" s="95">
        <v>19.7</v>
      </c>
      <c r="N92" s="95">
        <v>2</v>
      </c>
      <c r="O92" s="94">
        <v>2931</v>
      </c>
      <c r="P92" s="94">
        <v>19.899999999999999</v>
      </c>
      <c r="Q92" s="94">
        <v>2</v>
      </c>
      <c r="R92" s="94">
        <v>2887</v>
      </c>
      <c r="S92" s="95">
        <v>19.899999999999999</v>
      </c>
      <c r="T92" s="95">
        <v>2</v>
      </c>
      <c r="U92" s="94">
        <v>3077</v>
      </c>
      <c r="V92" s="95">
        <v>20.6</v>
      </c>
      <c r="W92" s="95">
        <v>2</v>
      </c>
      <c r="X92" s="94">
        <v>3179</v>
      </c>
      <c r="Y92" s="95">
        <v>19.8</v>
      </c>
      <c r="Z92" s="95">
        <v>2</v>
      </c>
      <c r="AA92" s="94">
        <v>3069</v>
      </c>
      <c r="AB92" s="93"/>
      <c r="AC92" s="93"/>
      <c r="AD92" s="93"/>
      <c r="AE92" s="93"/>
      <c r="AF92" s="93"/>
      <c r="AG92" s="93"/>
      <c r="AH92" s="93"/>
      <c r="AI92" s="93"/>
      <c r="AJ92" s="93"/>
    </row>
    <row r="93" spans="1:36" ht="13.8" x14ac:dyDescent="0.3">
      <c r="A93" s="95">
        <v>19.899999999999999</v>
      </c>
      <c r="B93" s="95">
        <v>1</v>
      </c>
      <c r="C93" s="94">
        <v>3232</v>
      </c>
      <c r="D93" s="95">
        <v>19.8</v>
      </c>
      <c r="E93" s="95">
        <v>1</v>
      </c>
      <c r="F93" s="94">
        <v>3232</v>
      </c>
      <c r="G93" s="95">
        <v>19.5</v>
      </c>
      <c r="H93" s="95">
        <v>1</v>
      </c>
      <c r="I93" s="94">
        <v>3091</v>
      </c>
      <c r="J93" s="95">
        <v>19.600000000000001</v>
      </c>
      <c r="K93" s="95">
        <v>1</v>
      </c>
      <c r="L93" s="94">
        <v>2384</v>
      </c>
      <c r="M93" s="95">
        <v>19.7</v>
      </c>
      <c r="N93" s="95">
        <v>1</v>
      </c>
      <c r="O93" s="94">
        <v>2290</v>
      </c>
      <c r="P93" s="94">
        <v>19.899999999999999</v>
      </c>
      <c r="Q93" s="94">
        <v>1</v>
      </c>
      <c r="R93" s="94">
        <v>2231</v>
      </c>
      <c r="S93" s="95">
        <v>19.899999999999999</v>
      </c>
      <c r="T93" s="95">
        <v>1</v>
      </c>
      <c r="U93" s="94">
        <v>2411</v>
      </c>
      <c r="V93" s="95">
        <v>20.6</v>
      </c>
      <c r="W93" s="95">
        <v>1</v>
      </c>
      <c r="X93" s="94">
        <v>2519</v>
      </c>
      <c r="Y93" s="95">
        <v>19.8</v>
      </c>
      <c r="Z93" s="95">
        <v>1</v>
      </c>
      <c r="AA93" s="94">
        <v>2482</v>
      </c>
      <c r="AB93" s="93"/>
      <c r="AC93" s="93"/>
      <c r="AD93" s="93"/>
      <c r="AE93" s="93"/>
      <c r="AF93" s="93"/>
      <c r="AG93" s="93"/>
      <c r="AH93" s="93"/>
      <c r="AI93" s="93"/>
      <c r="AJ93" s="93"/>
    </row>
    <row r="94" spans="1:36" ht="13.8" x14ac:dyDescent="0.3">
      <c r="A94" s="95">
        <v>19.899999999999999</v>
      </c>
      <c r="B94" s="95">
        <v>0.5</v>
      </c>
      <c r="C94" s="94">
        <v>2631</v>
      </c>
      <c r="D94" s="95">
        <v>19.8</v>
      </c>
      <c r="E94" s="95">
        <v>0.5</v>
      </c>
      <c r="F94" s="94">
        <v>2592</v>
      </c>
      <c r="G94" s="95">
        <v>19.5</v>
      </c>
      <c r="H94" s="95">
        <v>0.5</v>
      </c>
      <c r="I94" s="94">
        <v>2472</v>
      </c>
      <c r="J94" s="95">
        <v>19.600000000000001</v>
      </c>
      <c r="K94" s="95">
        <v>0.5</v>
      </c>
      <c r="L94" s="94">
        <v>1926</v>
      </c>
      <c r="M94" s="95">
        <v>19.7</v>
      </c>
      <c r="N94" s="95">
        <v>0.5</v>
      </c>
      <c r="O94" s="94">
        <v>1839</v>
      </c>
      <c r="P94" s="94">
        <v>19.899999999999999</v>
      </c>
      <c r="Q94" s="94">
        <v>0.5</v>
      </c>
      <c r="R94" s="94">
        <v>1747</v>
      </c>
      <c r="S94" s="95">
        <v>19.899999999999999</v>
      </c>
      <c r="T94" s="95">
        <v>0.5</v>
      </c>
      <c r="U94" s="94">
        <v>1902</v>
      </c>
      <c r="V94" s="95">
        <v>20.6</v>
      </c>
      <c r="W94" s="95">
        <v>0.5</v>
      </c>
      <c r="X94" s="94">
        <v>1976</v>
      </c>
      <c r="Y94" s="95">
        <v>19.8</v>
      </c>
      <c r="Z94" s="95">
        <v>0.5</v>
      </c>
      <c r="AA94" s="94">
        <v>1978</v>
      </c>
      <c r="AB94" s="93"/>
      <c r="AC94" s="93"/>
      <c r="AD94" s="93"/>
      <c r="AE94" s="93"/>
      <c r="AF94" s="93"/>
      <c r="AG94" s="93"/>
      <c r="AH94" s="93"/>
      <c r="AI94" s="93"/>
      <c r="AJ94" s="93"/>
    </row>
    <row r="95" spans="1:36" ht="13.8" x14ac:dyDescent="0.3">
      <c r="A95" s="95">
        <v>19.899999999999999</v>
      </c>
      <c r="B95" s="95">
        <v>0.2</v>
      </c>
      <c r="C95" s="94">
        <v>1956</v>
      </c>
      <c r="D95" s="95">
        <v>19.8</v>
      </c>
      <c r="E95" s="95">
        <v>0.2</v>
      </c>
      <c r="F95" s="94">
        <v>1937</v>
      </c>
      <c r="G95" s="95">
        <v>19.5</v>
      </c>
      <c r="H95" s="95">
        <v>0.2</v>
      </c>
      <c r="I95" s="94">
        <v>1766</v>
      </c>
      <c r="J95" s="95">
        <v>19.600000000000001</v>
      </c>
      <c r="K95" s="95">
        <v>0.2</v>
      </c>
      <c r="L95" s="94">
        <v>1379</v>
      </c>
      <c r="M95" s="95">
        <v>19.7</v>
      </c>
      <c r="N95" s="95">
        <v>0.2</v>
      </c>
      <c r="O95" s="94">
        <v>1308</v>
      </c>
      <c r="P95" s="94">
        <v>19.899999999999999</v>
      </c>
      <c r="Q95" s="94">
        <v>0.2</v>
      </c>
      <c r="R95" s="94">
        <v>1248</v>
      </c>
      <c r="S95" s="95">
        <v>19.899999999999999</v>
      </c>
      <c r="T95" s="95">
        <v>0.2</v>
      </c>
      <c r="U95" s="94">
        <v>1331</v>
      </c>
      <c r="V95" s="95">
        <v>20.6</v>
      </c>
      <c r="W95" s="95">
        <v>0.2</v>
      </c>
      <c r="X95" s="94">
        <v>1456</v>
      </c>
      <c r="Y95" s="95">
        <v>19.8</v>
      </c>
      <c r="Z95" s="95">
        <v>0.2</v>
      </c>
      <c r="AA95" s="94">
        <v>1398</v>
      </c>
      <c r="AB95" s="93"/>
      <c r="AC95" s="93"/>
      <c r="AD95" s="93"/>
      <c r="AE95" s="93"/>
      <c r="AF95" s="93"/>
      <c r="AG95" s="93"/>
      <c r="AH95" s="93"/>
      <c r="AI95" s="93"/>
      <c r="AJ95" s="93"/>
    </row>
    <row r="96" spans="1:36" ht="13.8" x14ac:dyDescent="0.3">
      <c r="A96" s="95">
        <v>19.899999999999999</v>
      </c>
      <c r="B96" s="95">
        <v>0.1</v>
      </c>
      <c r="C96" s="94">
        <v>1499</v>
      </c>
      <c r="D96" s="95">
        <v>19.8</v>
      </c>
      <c r="E96" s="95">
        <v>0.1</v>
      </c>
      <c r="F96" s="94">
        <v>1508</v>
      </c>
      <c r="G96" s="95">
        <v>19.5</v>
      </c>
      <c r="H96" s="95">
        <v>0.1</v>
      </c>
      <c r="I96" s="94">
        <v>1374</v>
      </c>
      <c r="J96" s="95">
        <v>19.600000000000001</v>
      </c>
      <c r="K96" s="95">
        <v>0.1</v>
      </c>
      <c r="L96" s="94">
        <v>1052</v>
      </c>
      <c r="M96" s="95">
        <v>19.7</v>
      </c>
      <c r="N96" s="95">
        <v>0.1</v>
      </c>
      <c r="O96" s="94">
        <v>980.6</v>
      </c>
      <c r="P96" s="94">
        <v>19.899999999999999</v>
      </c>
      <c r="Q96" s="94">
        <v>0.1</v>
      </c>
      <c r="R96" s="94">
        <v>974.2</v>
      </c>
      <c r="S96" s="95">
        <v>19.899999999999999</v>
      </c>
      <c r="T96" s="95">
        <v>0.1</v>
      </c>
      <c r="U96" s="94">
        <v>998.6</v>
      </c>
      <c r="V96" s="95">
        <v>20.6</v>
      </c>
      <c r="W96" s="95">
        <v>0.1</v>
      </c>
      <c r="X96" s="94">
        <v>1106</v>
      </c>
      <c r="Y96" s="95">
        <v>19.8</v>
      </c>
      <c r="Z96" s="95">
        <v>0.1</v>
      </c>
      <c r="AA96" s="94">
        <v>1050</v>
      </c>
      <c r="AB96" s="93"/>
      <c r="AC96" s="93"/>
      <c r="AD96" s="93"/>
      <c r="AE96" s="93"/>
      <c r="AF96" s="93"/>
      <c r="AG96" s="93"/>
      <c r="AH96" s="93"/>
      <c r="AI96" s="93"/>
      <c r="AJ96" s="93"/>
    </row>
    <row r="97" spans="1:36" ht="13.8" x14ac:dyDescent="0.3">
      <c r="A97" s="95">
        <v>41.6</v>
      </c>
      <c r="B97" s="94">
        <v>25</v>
      </c>
      <c r="C97" s="94">
        <v>1658</v>
      </c>
      <c r="D97" s="95">
        <v>40.5</v>
      </c>
      <c r="E97" s="94">
        <v>25</v>
      </c>
      <c r="F97" s="94">
        <v>1737</v>
      </c>
      <c r="G97" s="95">
        <v>41.1</v>
      </c>
      <c r="H97" s="94">
        <v>25</v>
      </c>
      <c r="I97" s="94">
        <v>1626</v>
      </c>
      <c r="J97" s="95">
        <v>40.1</v>
      </c>
      <c r="K97" s="94">
        <v>25</v>
      </c>
      <c r="L97" s="94">
        <v>1440</v>
      </c>
      <c r="M97" s="95">
        <v>40.299999999999997</v>
      </c>
      <c r="N97" s="94">
        <v>25</v>
      </c>
      <c r="O97" s="94">
        <v>1420</v>
      </c>
      <c r="P97" s="94">
        <v>40.799999999999997</v>
      </c>
      <c r="Q97" s="94">
        <v>25</v>
      </c>
      <c r="R97" s="94">
        <v>1333</v>
      </c>
      <c r="S97" s="95">
        <v>41.2</v>
      </c>
      <c r="T97" s="94">
        <v>25</v>
      </c>
      <c r="U97" s="94">
        <v>1367</v>
      </c>
      <c r="V97" s="95">
        <v>40.4</v>
      </c>
      <c r="W97" s="94">
        <v>25</v>
      </c>
      <c r="X97" s="94">
        <v>1397</v>
      </c>
      <c r="Y97" s="95">
        <v>41</v>
      </c>
      <c r="Z97" s="94">
        <v>25</v>
      </c>
      <c r="AA97" s="94">
        <v>1502</v>
      </c>
      <c r="AB97" s="93"/>
      <c r="AC97" s="93"/>
      <c r="AD97" s="93"/>
      <c r="AE97" s="93"/>
      <c r="AF97" s="93"/>
      <c r="AG97" s="93"/>
      <c r="AH97" s="93"/>
      <c r="AI97" s="93"/>
      <c r="AJ97" s="93"/>
    </row>
    <row r="98" spans="1:36" ht="13.8" x14ac:dyDescent="0.3">
      <c r="A98" s="95">
        <v>41.6</v>
      </c>
      <c r="B98" s="95">
        <v>20</v>
      </c>
      <c r="C98" s="94">
        <v>1511</v>
      </c>
      <c r="D98" s="95">
        <v>40.5</v>
      </c>
      <c r="E98" s="95">
        <v>20</v>
      </c>
      <c r="F98" s="94">
        <v>1590</v>
      </c>
      <c r="G98" s="95">
        <v>41.1</v>
      </c>
      <c r="H98" s="95">
        <v>20</v>
      </c>
      <c r="I98" s="94">
        <v>1484</v>
      </c>
      <c r="J98" s="95">
        <v>40.1</v>
      </c>
      <c r="K98" s="95">
        <v>20</v>
      </c>
      <c r="L98" s="94">
        <v>1330</v>
      </c>
      <c r="M98" s="95">
        <v>40.299999999999997</v>
      </c>
      <c r="N98" s="95">
        <v>20</v>
      </c>
      <c r="O98" s="94">
        <v>1314</v>
      </c>
      <c r="P98" s="94">
        <v>40.799999999999997</v>
      </c>
      <c r="Q98" s="94">
        <v>20</v>
      </c>
      <c r="R98" s="94">
        <v>1207</v>
      </c>
      <c r="S98" s="95">
        <v>41.2</v>
      </c>
      <c r="T98" s="95">
        <v>20</v>
      </c>
      <c r="U98" s="94">
        <v>1232</v>
      </c>
      <c r="V98" s="95">
        <v>40.4</v>
      </c>
      <c r="W98" s="95">
        <v>20</v>
      </c>
      <c r="X98" s="94">
        <v>1277</v>
      </c>
      <c r="Y98" s="95">
        <v>41</v>
      </c>
      <c r="Z98" s="95">
        <v>20</v>
      </c>
      <c r="AA98" s="94">
        <v>1401</v>
      </c>
      <c r="AB98" s="93"/>
      <c r="AC98" s="93"/>
      <c r="AD98" s="93"/>
      <c r="AE98" s="93"/>
      <c r="AF98" s="93"/>
      <c r="AG98" s="93"/>
      <c r="AH98" s="93"/>
      <c r="AI98" s="93"/>
      <c r="AJ98" s="93"/>
    </row>
    <row r="99" spans="1:36" ht="13.8" x14ac:dyDescent="0.3">
      <c r="A99" s="95">
        <v>41.6</v>
      </c>
      <c r="B99" s="95">
        <v>10</v>
      </c>
      <c r="C99" s="94">
        <v>1138</v>
      </c>
      <c r="D99" s="95">
        <v>40.5</v>
      </c>
      <c r="E99" s="95">
        <v>10</v>
      </c>
      <c r="F99" s="94">
        <v>1173</v>
      </c>
      <c r="G99" s="95">
        <v>41.1</v>
      </c>
      <c r="H99" s="95">
        <v>10</v>
      </c>
      <c r="I99" s="94">
        <v>1070</v>
      </c>
      <c r="J99" s="95">
        <v>40.1</v>
      </c>
      <c r="K99" s="95">
        <v>10</v>
      </c>
      <c r="L99" s="94">
        <v>1011</v>
      </c>
      <c r="M99" s="95">
        <v>40.299999999999997</v>
      </c>
      <c r="N99" s="95">
        <v>10</v>
      </c>
      <c r="O99" s="94">
        <v>956.5</v>
      </c>
      <c r="P99" s="94">
        <v>40.799999999999997</v>
      </c>
      <c r="Q99" s="94">
        <v>10</v>
      </c>
      <c r="R99" s="94">
        <v>888.8</v>
      </c>
      <c r="S99" s="95">
        <v>41.2</v>
      </c>
      <c r="T99" s="95">
        <v>10</v>
      </c>
      <c r="U99" s="94">
        <v>916.5</v>
      </c>
      <c r="V99" s="95">
        <v>40.4</v>
      </c>
      <c r="W99" s="95">
        <v>10</v>
      </c>
      <c r="X99" s="94">
        <v>932.8</v>
      </c>
      <c r="Y99" s="95">
        <v>41</v>
      </c>
      <c r="Z99" s="95">
        <v>10</v>
      </c>
      <c r="AA99" s="94">
        <v>993.2</v>
      </c>
      <c r="AB99" s="93"/>
      <c r="AC99" s="93"/>
      <c r="AD99" s="93"/>
      <c r="AE99" s="93"/>
      <c r="AF99" s="93"/>
      <c r="AG99" s="93"/>
      <c r="AH99" s="93"/>
      <c r="AI99" s="93"/>
      <c r="AJ99" s="93"/>
    </row>
    <row r="100" spans="1:36" ht="13.8" x14ac:dyDescent="0.3">
      <c r="A100" s="95">
        <v>41.6</v>
      </c>
      <c r="B100" s="95">
        <v>5</v>
      </c>
      <c r="C100" s="94">
        <v>846.8</v>
      </c>
      <c r="D100" s="95">
        <v>40.5</v>
      </c>
      <c r="E100" s="95">
        <v>5</v>
      </c>
      <c r="F100" s="94">
        <v>853.6</v>
      </c>
      <c r="G100" s="95">
        <v>41.1</v>
      </c>
      <c r="H100" s="95">
        <v>5</v>
      </c>
      <c r="I100" s="94">
        <v>765.8</v>
      </c>
      <c r="J100" s="95">
        <v>40.1</v>
      </c>
      <c r="K100" s="95">
        <v>5</v>
      </c>
      <c r="L100" s="94">
        <v>729</v>
      </c>
      <c r="M100" s="95">
        <v>40.299999999999997</v>
      </c>
      <c r="N100" s="95">
        <v>5</v>
      </c>
      <c r="O100" s="94">
        <v>680</v>
      </c>
      <c r="P100" s="94">
        <v>40.799999999999997</v>
      </c>
      <c r="Q100" s="94">
        <v>5</v>
      </c>
      <c r="R100" s="94">
        <v>643.20000000000005</v>
      </c>
      <c r="S100" s="95">
        <v>41.2</v>
      </c>
      <c r="T100" s="95">
        <v>5</v>
      </c>
      <c r="U100" s="94">
        <v>649.9</v>
      </c>
      <c r="V100" s="95">
        <v>40.4</v>
      </c>
      <c r="W100" s="95">
        <v>5</v>
      </c>
      <c r="X100" s="94">
        <v>672.7</v>
      </c>
      <c r="Y100" s="95">
        <v>41</v>
      </c>
      <c r="Z100" s="95">
        <v>5</v>
      </c>
      <c r="AA100" s="94">
        <v>696.4</v>
      </c>
      <c r="AB100" s="93"/>
      <c r="AC100" s="93"/>
      <c r="AD100" s="93"/>
      <c r="AE100" s="93"/>
      <c r="AF100" s="93"/>
      <c r="AG100" s="93"/>
      <c r="AH100" s="93"/>
      <c r="AI100" s="93"/>
      <c r="AJ100" s="93"/>
    </row>
    <row r="101" spans="1:36" ht="13.8" x14ac:dyDescent="0.3">
      <c r="A101" s="95">
        <v>41.6</v>
      </c>
      <c r="B101" s="95">
        <v>2</v>
      </c>
      <c r="C101" s="94">
        <v>552.6</v>
      </c>
      <c r="D101" s="95">
        <v>40.5</v>
      </c>
      <c r="E101" s="95">
        <v>2</v>
      </c>
      <c r="F101" s="94">
        <v>553.9</v>
      </c>
      <c r="G101" s="95">
        <v>41.1</v>
      </c>
      <c r="H101" s="95">
        <v>2</v>
      </c>
      <c r="I101" s="94">
        <v>479.2</v>
      </c>
      <c r="J101" s="95">
        <v>40.1</v>
      </c>
      <c r="K101" s="95">
        <v>2</v>
      </c>
      <c r="L101" s="94">
        <v>461.4</v>
      </c>
      <c r="M101" s="95">
        <v>40.299999999999997</v>
      </c>
      <c r="N101" s="95">
        <v>2</v>
      </c>
      <c r="O101" s="94">
        <v>425</v>
      </c>
      <c r="P101" s="94">
        <v>40.799999999999997</v>
      </c>
      <c r="Q101" s="94">
        <v>2</v>
      </c>
      <c r="R101" s="94">
        <v>418.2</v>
      </c>
      <c r="S101" s="95">
        <v>41.2</v>
      </c>
      <c r="T101" s="95">
        <v>2</v>
      </c>
      <c r="U101" s="94">
        <v>404.7</v>
      </c>
      <c r="V101" s="95">
        <v>40.4</v>
      </c>
      <c r="W101" s="95">
        <v>2</v>
      </c>
      <c r="X101" s="94">
        <v>424.9</v>
      </c>
      <c r="Y101" s="95">
        <v>41</v>
      </c>
      <c r="Z101" s="95">
        <v>2</v>
      </c>
      <c r="AA101" s="94">
        <v>421.1</v>
      </c>
      <c r="AB101" s="93"/>
      <c r="AC101" s="93"/>
      <c r="AD101" s="93"/>
      <c r="AE101" s="93"/>
      <c r="AF101" s="93"/>
      <c r="AG101" s="93"/>
      <c r="AH101" s="93"/>
      <c r="AI101" s="93"/>
      <c r="AJ101" s="93"/>
    </row>
    <row r="102" spans="1:36" ht="13.8" x14ac:dyDescent="0.3">
      <c r="A102" s="95">
        <v>41.6</v>
      </c>
      <c r="B102" s="95">
        <v>1</v>
      </c>
      <c r="C102" s="94">
        <v>394.3</v>
      </c>
      <c r="D102" s="95">
        <v>40.5</v>
      </c>
      <c r="E102" s="95">
        <v>1</v>
      </c>
      <c r="F102" s="94">
        <v>379</v>
      </c>
      <c r="G102" s="95">
        <v>41.1</v>
      </c>
      <c r="H102" s="95">
        <v>1</v>
      </c>
      <c r="I102" s="94">
        <v>328.7</v>
      </c>
      <c r="J102" s="95">
        <v>40.1</v>
      </c>
      <c r="K102" s="95">
        <v>1</v>
      </c>
      <c r="L102" s="94">
        <v>312.3</v>
      </c>
      <c r="M102" s="95">
        <v>40.299999999999997</v>
      </c>
      <c r="N102" s="95">
        <v>1</v>
      </c>
      <c r="O102" s="94">
        <v>284.10000000000002</v>
      </c>
      <c r="P102" s="94">
        <v>40.799999999999997</v>
      </c>
      <c r="Q102" s="94">
        <v>1</v>
      </c>
      <c r="R102" s="94">
        <v>297.7</v>
      </c>
      <c r="S102" s="95">
        <v>41.2</v>
      </c>
      <c r="T102" s="95">
        <v>1</v>
      </c>
      <c r="U102" s="94">
        <v>286.7</v>
      </c>
      <c r="V102" s="95">
        <v>40.4</v>
      </c>
      <c r="W102" s="95">
        <v>1</v>
      </c>
      <c r="X102" s="94">
        <v>294.5</v>
      </c>
      <c r="Y102" s="95">
        <v>41</v>
      </c>
      <c r="Z102" s="95">
        <v>1</v>
      </c>
      <c r="AA102" s="94">
        <v>276.5</v>
      </c>
      <c r="AB102" s="93"/>
      <c r="AC102" s="93"/>
      <c r="AD102" s="93"/>
      <c r="AE102" s="93"/>
      <c r="AF102" s="93"/>
      <c r="AG102" s="93"/>
      <c r="AH102" s="93"/>
      <c r="AI102" s="93"/>
      <c r="AJ102" s="93"/>
    </row>
    <row r="103" spans="1:36" ht="13.8" x14ac:dyDescent="0.3">
      <c r="A103" s="95">
        <v>41.6</v>
      </c>
      <c r="B103" s="95">
        <v>0.5</v>
      </c>
      <c r="C103" s="94">
        <v>292.10000000000002</v>
      </c>
      <c r="D103" s="95">
        <v>40.5</v>
      </c>
      <c r="E103" s="95">
        <v>0.5</v>
      </c>
      <c r="F103" s="94">
        <v>294.39999999999998</v>
      </c>
      <c r="G103" s="95">
        <v>41.1</v>
      </c>
      <c r="H103" s="95">
        <v>0.5</v>
      </c>
      <c r="I103" s="94">
        <v>237.1</v>
      </c>
      <c r="J103" s="95">
        <v>40.1</v>
      </c>
      <c r="K103" s="95">
        <v>0.5</v>
      </c>
      <c r="L103" s="94">
        <v>233.1</v>
      </c>
      <c r="M103" s="95">
        <v>40.299999999999997</v>
      </c>
      <c r="N103" s="95">
        <v>0.5</v>
      </c>
      <c r="O103" s="94">
        <v>211.2</v>
      </c>
      <c r="P103" s="94">
        <v>40.799999999999997</v>
      </c>
      <c r="Q103" s="94">
        <v>0.5</v>
      </c>
      <c r="R103" s="94">
        <v>226.1</v>
      </c>
      <c r="S103" s="95">
        <v>41.2</v>
      </c>
      <c r="T103" s="95">
        <v>0.5</v>
      </c>
      <c r="U103" s="94">
        <v>209.7</v>
      </c>
      <c r="V103" s="95">
        <v>40.4</v>
      </c>
      <c r="W103" s="95">
        <v>0.5</v>
      </c>
      <c r="X103" s="94">
        <v>217.2</v>
      </c>
      <c r="Y103" s="95">
        <v>41</v>
      </c>
      <c r="Z103" s="95">
        <v>0.5</v>
      </c>
      <c r="AA103" s="94">
        <v>206.9</v>
      </c>
      <c r="AB103" s="93"/>
      <c r="AC103" s="93"/>
      <c r="AD103" s="93"/>
      <c r="AE103" s="93"/>
      <c r="AF103" s="93"/>
      <c r="AG103" s="93"/>
      <c r="AH103" s="93"/>
      <c r="AI103" s="93"/>
      <c r="AJ103" s="93"/>
    </row>
    <row r="104" spans="1:36" ht="13.8" x14ac:dyDescent="0.3">
      <c r="A104" s="95">
        <v>41.6</v>
      </c>
      <c r="B104" s="95">
        <v>0.2</v>
      </c>
      <c r="C104" s="94">
        <v>194.6</v>
      </c>
      <c r="D104" s="95">
        <v>40.5</v>
      </c>
      <c r="E104" s="95">
        <v>0.2</v>
      </c>
      <c r="F104" s="94">
        <v>161.30000000000001</v>
      </c>
      <c r="G104" s="95">
        <v>41.1</v>
      </c>
      <c r="H104" s="95">
        <v>0.2</v>
      </c>
      <c r="I104" s="94">
        <v>160.9</v>
      </c>
      <c r="J104" s="95">
        <v>40.1</v>
      </c>
      <c r="K104" s="95">
        <v>0.2</v>
      </c>
      <c r="L104" s="94">
        <v>152.9</v>
      </c>
      <c r="M104" s="95">
        <v>40.299999999999997</v>
      </c>
      <c r="N104" s="95">
        <v>0.2</v>
      </c>
      <c r="O104" s="94">
        <v>141.69999999999999</v>
      </c>
      <c r="P104" s="94">
        <v>40.799999999999997</v>
      </c>
      <c r="Q104" s="94">
        <v>0.2</v>
      </c>
      <c r="R104" s="94">
        <v>155.19999999999999</v>
      </c>
      <c r="S104" s="95">
        <v>41.2</v>
      </c>
      <c r="T104" s="95">
        <v>0.2</v>
      </c>
      <c r="U104" s="94">
        <v>136.80000000000001</v>
      </c>
      <c r="V104" s="95">
        <v>40.4</v>
      </c>
      <c r="W104" s="95">
        <v>0.2</v>
      </c>
      <c r="X104" s="94">
        <v>147.69999999999999</v>
      </c>
      <c r="Y104" s="95">
        <v>41</v>
      </c>
      <c r="Z104" s="95">
        <v>0.2</v>
      </c>
      <c r="AA104" s="94">
        <v>140.5</v>
      </c>
      <c r="AB104" s="93"/>
      <c r="AC104" s="93"/>
      <c r="AD104" s="93"/>
      <c r="AE104" s="93"/>
      <c r="AF104" s="93"/>
      <c r="AG104" s="93"/>
      <c r="AH104" s="93"/>
      <c r="AI104" s="93"/>
      <c r="AJ104" s="93"/>
    </row>
    <row r="105" spans="1:36" ht="13.8" x14ac:dyDescent="0.3">
      <c r="A105" s="95">
        <v>41.6</v>
      </c>
      <c r="B105" s="95">
        <v>0.1</v>
      </c>
      <c r="C105" s="94">
        <v>142.9</v>
      </c>
      <c r="D105" s="95">
        <v>40.5</v>
      </c>
      <c r="E105" s="95">
        <v>0.1</v>
      </c>
      <c r="F105" s="94">
        <v>147.1</v>
      </c>
      <c r="G105" s="95">
        <v>41.1</v>
      </c>
      <c r="H105" s="95">
        <v>0.1</v>
      </c>
      <c r="I105" s="94">
        <v>119.4</v>
      </c>
      <c r="J105" s="95">
        <v>40.1</v>
      </c>
      <c r="K105" s="95">
        <v>0.1</v>
      </c>
      <c r="L105" s="94">
        <v>113.4</v>
      </c>
      <c r="M105" s="95">
        <v>40.299999999999997</v>
      </c>
      <c r="N105" s="95">
        <v>0.1</v>
      </c>
      <c r="O105" s="94">
        <v>106.6</v>
      </c>
      <c r="P105" s="94">
        <v>40.799999999999997</v>
      </c>
      <c r="Q105" s="94">
        <v>0.1</v>
      </c>
      <c r="R105" s="94">
        <v>119.3</v>
      </c>
      <c r="S105" s="95">
        <v>41.2</v>
      </c>
      <c r="T105" s="95">
        <v>0.1</v>
      </c>
      <c r="U105" s="94">
        <v>106.1</v>
      </c>
      <c r="V105" s="95">
        <v>40.4</v>
      </c>
      <c r="W105" s="95">
        <v>0.1</v>
      </c>
      <c r="X105" s="94">
        <v>111.1</v>
      </c>
      <c r="Y105" s="95">
        <v>41</v>
      </c>
      <c r="Z105" s="95">
        <v>0.1</v>
      </c>
      <c r="AA105" s="94">
        <v>104.8</v>
      </c>
      <c r="AB105" s="93"/>
      <c r="AC105" s="93"/>
      <c r="AD105" s="93"/>
      <c r="AE105" s="93"/>
      <c r="AF105" s="93"/>
      <c r="AG105" s="93"/>
      <c r="AH105" s="93"/>
      <c r="AI105" s="93"/>
      <c r="AJ105" s="93"/>
    </row>
    <row r="106" spans="1:36" ht="13.8" x14ac:dyDescent="0.3">
      <c r="A106" s="92"/>
      <c r="B106" s="92"/>
      <c r="C106" s="92"/>
      <c r="D106" s="92"/>
      <c r="E106" s="92"/>
      <c r="F106" s="92"/>
      <c r="G106" s="92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</row>
    <row r="107" spans="1:36" ht="13.8" x14ac:dyDescent="0.3">
      <c r="A107" s="92"/>
      <c r="B107" s="92"/>
      <c r="C107" s="92"/>
      <c r="D107" s="92"/>
      <c r="E107" s="92"/>
      <c r="F107" s="92"/>
      <c r="G107" s="92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</row>
    <row r="108" spans="1:36" ht="13.8" x14ac:dyDescent="0.3">
      <c r="A108" s="92"/>
      <c r="B108" s="92"/>
      <c r="C108" s="92"/>
      <c r="D108" s="92"/>
      <c r="E108" s="92"/>
      <c r="F108" s="92"/>
      <c r="G108" s="92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</row>
    <row r="109" spans="1:36" ht="13.8" x14ac:dyDescent="0.3">
      <c r="A109" s="103" t="s">
        <v>352</v>
      </c>
      <c r="B109" s="103"/>
      <c r="C109" s="92"/>
      <c r="D109" s="92"/>
      <c r="E109" s="92"/>
      <c r="F109" s="92"/>
      <c r="G109" s="92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</row>
    <row r="110" spans="1:36" ht="13.8" x14ac:dyDescent="0.3">
      <c r="A110" s="99" t="s">
        <v>381</v>
      </c>
      <c r="B110" s="99"/>
      <c r="C110" s="99"/>
      <c r="D110" s="99" t="s">
        <v>383</v>
      </c>
      <c r="E110" s="99"/>
      <c r="F110" s="99"/>
      <c r="G110" s="99" t="s">
        <v>382</v>
      </c>
      <c r="H110" s="99"/>
      <c r="I110" s="99"/>
      <c r="J110" s="99" t="s">
        <v>384</v>
      </c>
      <c r="K110" s="99"/>
      <c r="L110" s="99"/>
      <c r="M110" s="99" t="s">
        <v>385</v>
      </c>
      <c r="N110" s="99"/>
      <c r="O110" s="99"/>
      <c r="P110" s="99" t="s">
        <v>386</v>
      </c>
      <c r="Q110" s="99"/>
      <c r="R110" s="99"/>
      <c r="S110" s="99" t="s">
        <v>363</v>
      </c>
      <c r="T110" s="99"/>
      <c r="U110" s="99"/>
      <c r="V110" s="99" t="s">
        <v>364</v>
      </c>
      <c r="W110" s="99"/>
      <c r="X110" s="99"/>
      <c r="Y110" s="99" t="s">
        <v>387</v>
      </c>
      <c r="Z110" s="99"/>
      <c r="AA110" s="99"/>
      <c r="AB110" s="93"/>
      <c r="AC110" s="93"/>
      <c r="AD110" s="93"/>
      <c r="AE110" s="93"/>
      <c r="AF110" s="93"/>
      <c r="AG110" s="93"/>
      <c r="AH110" s="93"/>
      <c r="AI110" s="93"/>
      <c r="AJ110" s="93"/>
    </row>
    <row r="111" spans="1:36" ht="13.8" x14ac:dyDescent="0.3">
      <c r="A111" s="94" t="s">
        <v>346</v>
      </c>
      <c r="B111" s="94" t="s">
        <v>347</v>
      </c>
      <c r="C111" s="94" t="s">
        <v>348</v>
      </c>
      <c r="D111" s="94" t="s">
        <v>346</v>
      </c>
      <c r="E111" s="94" t="s">
        <v>347</v>
      </c>
      <c r="F111" s="94" t="s">
        <v>348</v>
      </c>
      <c r="G111" s="94" t="s">
        <v>346</v>
      </c>
      <c r="H111" s="94" t="s">
        <v>347</v>
      </c>
      <c r="I111" s="94" t="s">
        <v>348</v>
      </c>
      <c r="J111" s="94" t="s">
        <v>346</v>
      </c>
      <c r="K111" s="94" t="s">
        <v>347</v>
      </c>
      <c r="L111" s="94" t="s">
        <v>348</v>
      </c>
      <c r="M111" s="94" t="s">
        <v>346</v>
      </c>
      <c r="N111" s="94" t="s">
        <v>347</v>
      </c>
      <c r="O111" s="94" t="s">
        <v>348</v>
      </c>
      <c r="P111" s="94" t="s">
        <v>346</v>
      </c>
      <c r="Q111" s="94" t="s">
        <v>347</v>
      </c>
      <c r="R111" s="94" t="s">
        <v>348</v>
      </c>
      <c r="S111" s="94" t="s">
        <v>346</v>
      </c>
      <c r="T111" s="94" t="s">
        <v>347</v>
      </c>
      <c r="U111" s="94" t="s">
        <v>348</v>
      </c>
      <c r="V111" s="94" t="s">
        <v>346</v>
      </c>
      <c r="W111" s="94" t="s">
        <v>347</v>
      </c>
      <c r="X111" s="94" t="s">
        <v>348</v>
      </c>
      <c r="Y111" s="94" t="s">
        <v>346</v>
      </c>
      <c r="Z111" s="94" t="s">
        <v>347</v>
      </c>
      <c r="AA111" s="94" t="s">
        <v>348</v>
      </c>
      <c r="AB111" s="93"/>
      <c r="AC111" s="93"/>
      <c r="AD111" s="93"/>
      <c r="AE111" s="93"/>
      <c r="AF111" s="93"/>
      <c r="AG111" s="93"/>
      <c r="AH111" s="93"/>
      <c r="AI111" s="93"/>
      <c r="AJ111" s="93"/>
    </row>
    <row r="112" spans="1:36" ht="13.8" x14ac:dyDescent="0.3">
      <c r="A112" s="95">
        <v>8.6999999999999993</v>
      </c>
      <c r="B112" s="94">
        <v>25</v>
      </c>
      <c r="C112" s="94">
        <v>14595</v>
      </c>
      <c r="D112" s="95">
        <v>8.5</v>
      </c>
      <c r="E112" s="94">
        <v>25</v>
      </c>
      <c r="F112" s="94">
        <v>14111</v>
      </c>
      <c r="G112" s="95">
        <v>7.8</v>
      </c>
      <c r="H112" s="94">
        <v>25</v>
      </c>
      <c r="I112" s="94">
        <v>14327</v>
      </c>
      <c r="J112" s="95">
        <v>7.3</v>
      </c>
      <c r="K112" s="94">
        <v>25</v>
      </c>
      <c r="L112" s="94">
        <v>13167</v>
      </c>
      <c r="M112" s="95">
        <v>6.5</v>
      </c>
      <c r="N112" s="94">
        <v>25</v>
      </c>
      <c r="O112" s="94">
        <v>13185</v>
      </c>
      <c r="P112" s="95">
        <v>6.7</v>
      </c>
      <c r="Q112" s="94">
        <v>25</v>
      </c>
      <c r="R112" s="94">
        <v>13772</v>
      </c>
      <c r="S112" s="95">
        <v>5.9</v>
      </c>
      <c r="T112" s="94">
        <v>25</v>
      </c>
      <c r="U112" s="94">
        <v>13907</v>
      </c>
      <c r="V112" s="95">
        <v>8.1</v>
      </c>
      <c r="W112" s="94">
        <v>25</v>
      </c>
      <c r="X112" s="94">
        <v>14459</v>
      </c>
      <c r="Y112" s="95">
        <v>6.8</v>
      </c>
      <c r="Z112" s="94">
        <v>25</v>
      </c>
      <c r="AA112" s="94">
        <v>14631</v>
      </c>
      <c r="AB112" s="93"/>
      <c r="AC112" s="93"/>
      <c r="AD112" s="93"/>
      <c r="AE112" s="93"/>
      <c r="AF112" s="93"/>
      <c r="AG112" s="93"/>
      <c r="AH112" s="93"/>
      <c r="AI112" s="93"/>
      <c r="AJ112" s="93"/>
    </row>
    <row r="113" spans="1:36" ht="13.8" x14ac:dyDescent="0.3">
      <c r="A113" s="95">
        <v>8.6999999999999993</v>
      </c>
      <c r="B113" s="95">
        <v>20</v>
      </c>
      <c r="C113" s="94">
        <v>14165</v>
      </c>
      <c r="D113" s="95">
        <v>8.5</v>
      </c>
      <c r="E113" s="95">
        <v>20</v>
      </c>
      <c r="F113" s="94">
        <v>13785</v>
      </c>
      <c r="G113" s="95">
        <v>7.8</v>
      </c>
      <c r="H113" s="95">
        <v>20</v>
      </c>
      <c r="I113" s="94">
        <v>13914</v>
      </c>
      <c r="J113" s="95">
        <v>7.3</v>
      </c>
      <c r="K113" s="95">
        <v>20</v>
      </c>
      <c r="L113" s="94">
        <v>13017</v>
      </c>
      <c r="M113" s="95">
        <v>6.5</v>
      </c>
      <c r="N113" s="95">
        <v>20</v>
      </c>
      <c r="O113" s="94">
        <v>12910</v>
      </c>
      <c r="P113" s="95">
        <v>6.7</v>
      </c>
      <c r="Q113" s="95">
        <v>20</v>
      </c>
      <c r="R113" s="94">
        <v>13424</v>
      </c>
      <c r="S113" s="95">
        <v>5.9</v>
      </c>
      <c r="T113" s="95">
        <v>20</v>
      </c>
      <c r="U113" s="94">
        <v>13570</v>
      </c>
      <c r="V113" s="95">
        <v>8.1</v>
      </c>
      <c r="W113" s="95">
        <v>20</v>
      </c>
      <c r="X113" s="94">
        <v>14071</v>
      </c>
      <c r="Y113" s="95">
        <v>6.8</v>
      </c>
      <c r="Z113" s="95">
        <v>20</v>
      </c>
      <c r="AA113" s="94">
        <v>14271</v>
      </c>
      <c r="AB113" s="93"/>
      <c r="AC113" s="93"/>
      <c r="AD113" s="93"/>
      <c r="AE113" s="93"/>
      <c r="AF113" s="93"/>
      <c r="AG113" s="93"/>
      <c r="AH113" s="93"/>
      <c r="AI113" s="93"/>
      <c r="AJ113" s="93"/>
    </row>
    <row r="114" spans="1:36" ht="13.8" x14ac:dyDescent="0.3">
      <c r="A114" s="95">
        <v>8.6999999999999993</v>
      </c>
      <c r="B114" s="95">
        <v>10</v>
      </c>
      <c r="C114" s="94">
        <v>12934</v>
      </c>
      <c r="D114" s="95">
        <v>8.5</v>
      </c>
      <c r="E114" s="95">
        <v>10</v>
      </c>
      <c r="F114" s="94">
        <v>12709</v>
      </c>
      <c r="G114" s="95">
        <v>7.8</v>
      </c>
      <c r="H114" s="95">
        <v>10</v>
      </c>
      <c r="I114" s="94">
        <v>12763</v>
      </c>
      <c r="J114" s="95">
        <v>7.3</v>
      </c>
      <c r="K114" s="95">
        <v>10</v>
      </c>
      <c r="L114" s="94">
        <v>12025</v>
      </c>
      <c r="M114" s="95">
        <v>6.5</v>
      </c>
      <c r="N114" s="95">
        <v>10</v>
      </c>
      <c r="O114" s="94">
        <v>11922</v>
      </c>
      <c r="P114" s="95">
        <v>6.7</v>
      </c>
      <c r="Q114" s="95">
        <v>10</v>
      </c>
      <c r="R114" s="94">
        <v>12361</v>
      </c>
      <c r="S114" s="95">
        <v>5.9</v>
      </c>
      <c r="T114" s="95">
        <v>10</v>
      </c>
      <c r="U114" s="94">
        <v>12538</v>
      </c>
      <c r="V114" s="95">
        <v>8.1</v>
      </c>
      <c r="W114" s="95">
        <v>10</v>
      </c>
      <c r="X114" s="94">
        <v>12817</v>
      </c>
      <c r="Y114" s="95">
        <v>6.8</v>
      </c>
      <c r="Z114" s="95">
        <v>10</v>
      </c>
      <c r="AA114" s="94">
        <v>13220</v>
      </c>
      <c r="AB114" s="93"/>
      <c r="AC114" s="93"/>
      <c r="AD114" s="93"/>
      <c r="AE114" s="93"/>
      <c r="AF114" s="93"/>
      <c r="AG114" s="93"/>
      <c r="AH114" s="93"/>
      <c r="AI114" s="93"/>
      <c r="AJ114" s="93"/>
    </row>
    <row r="115" spans="1:36" ht="13.8" x14ac:dyDescent="0.3">
      <c r="A115" s="95">
        <v>8.6999999999999993</v>
      </c>
      <c r="B115" s="95">
        <v>5</v>
      </c>
      <c r="C115" s="94">
        <v>11699</v>
      </c>
      <c r="D115" s="95">
        <v>8.5</v>
      </c>
      <c r="E115" s="95">
        <v>5</v>
      </c>
      <c r="F115" s="94">
        <v>11564</v>
      </c>
      <c r="G115" s="95">
        <v>7.8</v>
      </c>
      <c r="H115" s="95">
        <v>5</v>
      </c>
      <c r="I115" s="94">
        <v>11665</v>
      </c>
      <c r="J115" s="95">
        <v>7.3</v>
      </c>
      <c r="K115" s="95">
        <v>5</v>
      </c>
      <c r="L115" s="94">
        <v>10897</v>
      </c>
      <c r="M115" s="95">
        <v>6.5</v>
      </c>
      <c r="N115" s="95">
        <v>5</v>
      </c>
      <c r="O115" s="94">
        <v>10785</v>
      </c>
      <c r="P115" s="95">
        <v>6.7</v>
      </c>
      <c r="Q115" s="95">
        <v>5</v>
      </c>
      <c r="R115" s="94">
        <v>11257</v>
      </c>
      <c r="S115" s="95">
        <v>5.9</v>
      </c>
      <c r="T115" s="95">
        <v>5</v>
      </c>
      <c r="U115" s="94">
        <v>11493</v>
      </c>
      <c r="V115" s="95">
        <v>8.1</v>
      </c>
      <c r="W115" s="95">
        <v>5</v>
      </c>
      <c r="X115" s="94">
        <v>11533</v>
      </c>
      <c r="Y115" s="95">
        <v>6.8</v>
      </c>
      <c r="Z115" s="95">
        <v>5</v>
      </c>
      <c r="AA115" s="94">
        <v>12100</v>
      </c>
      <c r="AB115" s="93"/>
      <c r="AC115" s="93"/>
      <c r="AD115" s="93"/>
      <c r="AE115" s="93"/>
      <c r="AF115" s="93"/>
      <c r="AG115" s="93"/>
      <c r="AH115" s="93"/>
      <c r="AI115" s="93"/>
      <c r="AJ115" s="93"/>
    </row>
    <row r="116" spans="1:36" ht="13.8" x14ac:dyDescent="0.3">
      <c r="A116" s="95">
        <v>8.6999999999999993</v>
      </c>
      <c r="B116" s="95">
        <v>2</v>
      </c>
      <c r="C116" s="94">
        <v>10132</v>
      </c>
      <c r="D116" s="95">
        <v>8.5</v>
      </c>
      <c r="E116" s="95">
        <v>2</v>
      </c>
      <c r="F116" s="94">
        <v>10017</v>
      </c>
      <c r="G116" s="95">
        <v>7.8</v>
      </c>
      <c r="H116" s="95">
        <v>2</v>
      </c>
      <c r="I116" s="94">
        <v>10142</v>
      </c>
      <c r="J116" s="95">
        <v>7.3</v>
      </c>
      <c r="K116" s="95">
        <v>2</v>
      </c>
      <c r="L116" s="94">
        <v>9403</v>
      </c>
      <c r="M116" s="95">
        <v>6.5</v>
      </c>
      <c r="N116" s="95">
        <v>2</v>
      </c>
      <c r="O116" s="94">
        <v>9173</v>
      </c>
      <c r="P116" s="95">
        <v>6.7</v>
      </c>
      <c r="Q116" s="95">
        <v>2</v>
      </c>
      <c r="R116" s="94">
        <v>9827</v>
      </c>
      <c r="S116" s="95">
        <v>5.9</v>
      </c>
      <c r="T116" s="95">
        <v>2</v>
      </c>
      <c r="U116" s="94">
        <v>10075</v>
      </c>
      <c r="V116" s="95">
        <v>8.1</v>
      </c>
      <c r="W116" s="95">
        <v>2</v>
      </c>
      <c r="X116" s="94">
        <v>9991</v>
      </c>
      <c r="Y116" s="95">
        <v>6.8</v>
      </c>
      <c r="Z116" s="95">
        <v>2</v>
      </c>
      <c r="AA116" s="94">
        <v>10609</v>
      </c>
      <c r="AB116" s="93"/>
      <c r="AC116" s="93"/>
      <c r="AD116" s="93"/>
      <c r="AE116" s="93"/>
      <c r="AF116" s="93"/>
      <c r="AG116" s="93"/>
      <c r="AH116" s="93"/>
      <c r="AI116" s="93"/>
      <c r="AJ116" s="93"/>
    </row>
    <row r="117" spans="1:36" ht="13.8" x14ac:dyDescent="0.3">
      <c r="A117" s="95">
        <v>8.6999999999999993</v>
      </c>
      <c r="B117" s="95">
        <v>1</v>
      </c>
      <c r="C117" s="94">
        <v>9039</v>
      </c>
      <c r="D117" s="95">
        <v>8.5</v>
      </c>
      <c r="E117" s="95">
        <v>1</v>
      </c>
      <c r="F117" s="94">
        <v>8867</v>
      </c>
      <c r="G117" s="95">
        <v>7.8</v>
      </c>
      <c r="H117" s="95">
        <v>1</v>
      </c>
      <c r="I117" s="94">
        <v>8957</v>
      </c>
      <c r="J117" s="95">
        <v>7.3</v>
      </c>
      <c r="K117" s="95">
        <v>1</v>
      </c>
      <c r="L117" s="94">
        <v>8200</v>
      </c>
      <c r="M117" s="95">
        <v>6.5</v>
      </c>
      <c r="N117" s="95">
        <v>1</v>
      </c>
      <c r="O117" s="94">
        <v>8009</v>
      </c>
      <c r="P117" s="95">
        <v>6.7</v>
      </c>
      <c r="Q117" s="95">
        <v>1</v>
      </c>
      <c r="R117" s="94">
        <v>8768</v>
      </c>
      <c r="S117" s="95">
        <v>5.9</v>
      </c>
      <c r="T117" s="95">
        <v>1</v>
      </c>
      <c r="U117" s="94">
        <v>9036</v>
      </c>
      <c r="V117" s="95">
        <v>8.1</v>
      </c>
      <c r="W117" s="95">
        <v>1</v>
      </c>
      <c r="X117" s="94">
        <v>8854</v>
      </c>
      <c r="Y117" s="95">
        <v>6.8</v>
      </c>
      <c r="Z117" s="95">
        <v>1</v>
      </c>
      <c r="AA117" s="94">
        <v>9472</v>
      </c>
      <c r="AB117" s="93"/>
      <c r="AC117" s="93"/>
      <c r="AD117" s="93"/>
      <c r="AE117" s="93"/>
      <c r="AF117" s="93"/>
      <c r="AG117" s="93"/>
      <c r="AH117" s="93"/>
      <c r="AI117" s="93"/>
      <c r="AJ117" s="93"/>
    </row>
    <row r="118" spans="1:36" ht="13.8" x14ac:dyDescent="0.3">
      <c r="A118" s="95">
        <v>8.6999999999999993</v>
      </c>
      <c r="B118" s="95">
        <v>0.5</v>
      </c>
      <c r="C118" s="94">
        <v>7943</v>
      </c>
      <c r="D118" s="95">
        <v>8.5</v>
      </c>
      <c r="E118" s="95">
        <v>0.5</v>
      </c>
      <c r="F118" s="94">
        <v>7862</v>
      </c>
      <c r="G118" s="95">
        <v>7.8</v>
      </c>
      <c r="H118" s="95">
        <v>0.5</v>
      </c>
      <c r="I118" s="94">
        <v>7783</v>
      </c>
      <c r="J118" s="95">
        <v>7.3</v>
      </c>
      <c r="K118" s="95">
        <v>0.5</v>
      </c>
      <c r="L118" s="94">
        <v>7094</v>
      </c>
      <c r="M118" s="95">
        <v>6.5</v>
      </c>
      <c r="N118" s="95">
        <v>0.5</v>
      </c>
      <c r="O118" s="94">
        <v>7043</v>
      </c>
      <c r="P118" s="95">
        <v>6.7</v>
      </c>
      <c r="Q118" s="95">
        <v>0.5</v>
      </c>
      <c r="R118" s="94">
        <v>7700</v>
      </c>
      <c r="S118" s="95">
        <v>5.9</v>
      </c>
      <c r="T118" s="95">
        <v>0.5</v>
      </c>
      <c r="U118" s="94">
        <v>8065</v>
      </c>
      <c r="V118" s="95">
        <v>8.1</v>
      </c>
      <c r="W118" s="95">
        <v>0.5</v>
      </c>
      <c r="X118" s="94">
        <v>7646</v>
      </c>
      <c r="Y118" s="95">
        <v>6.8</v>
      </c>
      <c r="Z118" s="95">
        <v>0.5</v>
      </c>
      <c r="AA118" s="94">
        <v>8317</v>
      </c>
      <c r="AB118" s="93"/>
      <c r="AC118" s="93"/>
      <c r="AD118" s="93"/>
      <c r="AE118" s="93"/>
      <c r="AF118" s="93"/>
      <c r="AG118" s="93"/>
      <c r="AH118" s="93"/>
      <c r="AI118" s="93"/>
      <c r="AJ118" s="93"/>
    </row>
    <row r="119" spans="1:36" ht="13.8" x14ac:dyDescent="0.3">
      <c r="A119" s="95">
        <v>8.6999999999999993</v>
      </c>
      <c r="B119" s="95">
        <v>0.2</v>
      </c>
      <c r="C119" s="94">
        <v>6549</v>
      </c>
      <c r="D119" s="95">
        <v>8.5</v>
      </c>
      <c r="E119" s="95">
        <v>0.2</v>
      </c>
      <c r="F119" s="94">
        <v>6499</v>
      </c>
      <c r="G119" s="95">
        <v>7.8</v>
      </c>
      <c r="H119" s="95">
        <v>0.2</v>
      </c>
      <c r="I119" s="94">
        <v>6431</v>
      </c>
      <c r="J119" s="95">
        <v>7.3</v>
      </c>
      <c r="K119" s="95">
        <v>0.2</v>
      </c>
      <c r="L119" s="94">
        <v>5787</v>
      </c>
      <c r="M119" s="95">
        <v>6.5</v>
      </c>
      <c r="N119" s="95">
        <v>0.2</v>
      </c>
      <c r="O119" s="94">
        <v>5891</v>
      </c>
      <c r="P119" s="95">
        <v>6.7</v>
      </c>
      <c r="Q119" s="95">
        <v>0.2</v>
      </c>
      <c r="R119" s="94">
        <v>6337</v>
      </c>
      <c r="S119" s="95">
        <v>5.9</v>
      </c>
      <c r="T119" s="95">
        <v>0.2</v>
      </c>
      <c r="U119" s="94">
        <v>6764</v>
      </c>
      <c r="V119" s="95">
        <v>8.1</v>
      </c>
      <c r="W119" s="95">
        <v>0.2</v>
      </c>
      <c r="X119" s="94">
        <v>6191</v>
      </c>
      <c r="Y119" s="95">
        <v>6.8</v>
      </c>
      <c r="Z119" s="95">
        <v>0.2</v>
      </c>
      <c r="AA119" s="94">
        <v>6943</v>
      </c>
      <c r="AB119" s="93"/>
      <c r="AC119" s="93"/>
      <c r="AD119" s="93"/>
      <c r="AE119" s="93"/>
      <c r="AF119" s="93"/>
      <c r="AG119" s="93"/>
      <c r="AH119" s="93"/>
      <c r="AI119" s="93"/>
      <c r="AJ119" s="93"/>
    </row>
    <row r="120" spans="1:36" ht="13.8" x14ac:dyDescent="0.3">
      <c r="A120" s="95">
        <v>8.6999999999999993</v>
      </c>
      <c r="B120" s="95">
        <v>0.1</v>
      </c>
      <c r="C120" s="94">
        <v>5572</v>
      </c>
      <c r="D120" s="95">
        <v>8.5</v>
      </c>
      <c r="E120" s="95">
        <v>0.1</v>
      </c>
      <c r="F120" s="94">
        <v>5479</v>
      </c>
      <c r="G120" s="95">
        <v>7.8</v>
      </c>
      <c r="H120" s="95">
        <v>0.1</v>
      </c>
      <c r="I120" s="94">
        <v>5458</v>
      </c>
      <c r="J120" s="95">
        <v>7.3</v>
      </c>
      <c r="K120" s="95">
        <v>0.1</v>
      </c>
      <c r="L120" s="94">
        <v>4794</v>
      </c>
      <c r="M120" s="95">
        <v>6.5</v>
      </c>
      <c r="N120" s="95">
        <v>0.1</v>
      </c>
      <c r="O120" s="94">
        <v>5166</v>
      </c>
      <c r="P120" s="95">
        <v>6.7</v>
      </c>
      <c r="Q120" s="95">
        <v>0.1</v>
      </c>
      <c r="R120" s="94">
        <v>5435</v>
      </c>
      <c r="S120" s="95">
        <v>5.9</v>
      </c>
      <c r="T120" s="95">
        <v>0.1</v>
      </c>
      <c r="U120" s="94">
        <v>5722</v>
      </c>
      <c r="V120" s="95">
        <v>8.1</v>
      </c>
      <c r="W120" s="95">
        <v>0.1</v>
      </c>
      <c r="X120" s="94">
        <v>5265</v>
      </c>
      <c r="Y120" s="95">
        <v>6.8</v>
      </c>
      <c r="Z120" s="95">
        <v>0.1</v>
      </c>
      <c r="AA120" s="94">
        <v>5979</v>
      </c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1:36" ht="13.8" x14ac:dyDescent="0.3">
      <c r="A121" s="95">
        <v>20</v>
      </c>
      <c r="B121" s="94">
        <v>25</v>
      </c>
      <c r="C121" s="94">
        <v>8588</v>
      </c>
      <c r="D121" s="95">
        <v>19.8</v>
      </c>
      <c r="E121" s="94">
        <v>25</v>
      </c>
      <c r="F121" s="94">
        <v>8430</v>
      </c>
      <c r="G121" s="95">
        <v>19.5</v>
      </c>
      <c r="H121" s="94">
        <v>25</v>
      </c>
      <c r="I121" s="94">
        <v>8248</v>
      </c>
      <c r="J121" s="95">
        <v>19.600000000000001</v>
      </c>
      <c r="K121" s="94">
        <v>25</v>
      </c>
      <c r="L121" s="94">
        <v>7344</v>
      </c>
      <c r="M121" s="95">
        <v>19.7</v>
      </c>
      <c r="N121" s="94">
        <v>25</v>
      </c>
      <c r="O121" s="94">
        <v>6910</v>
      </c>
      <c r="P121" s="95">
        <v>19.5</v>
      </c>
      <c r="Q121" s="94">
        <v>25</v>
      </c>
      <c r="R121" s="94">
        <v>7375</v>
      </c>
      <c r="S121" s="95">
        <v>19.3</v>
      </c>
      <c r="T121" s="94">
        <v>25</v>
      </c>
      <c r="U121" s="94">
        <v>7704</v>
      </c>
      <c r="V121" s="95">
        <v>20</v>
      </c>
      <c r="W121" s="94">
        <v>25</v>
      </c>
      <c r="X121" s="94">
        <v>8069</v>
      </c>
      <c r="Y121" s="95">
        <v>19.600000000000001</v>
      </c>
      <c r="Z121" s="94">
        <v>25</v>
      </c>
      <c r="AA121" s="94">
        <v>8187</v>
      </c>
      <c r="AB121" s="93"/>
      <c r="AC121" s="93"/>
      <c r="AD121" s="93"/>
      <c r="AE121" s="93"/>
      <c r="AF121" s="93"/>
      <c r="AG121" s="93"/>
      <c r="AH121" s="93"/>
      <c r="AI121" s="93"/>
      <c r="AJ121" s="93"/>
    </row>
    <row r="122" spans="1:36" ht="13.8" x14ac:dyDescent="0.3">
      <c r="A122" s="95">
        <v>20</v>
      </c>
      <c r="B122" s="95">
        <v>20</v>
      </c>
      <c r="C122" s="94">
        <v>8257</v>
      </c>
      <c r="D122" s="95">
        <v>19.8</v>
      </c>
      <c r="E122" s="95">
        <v>20</v>
      </c>
      <c r="F122" s="94">
        <v>8126</v>
      </c>
      <c r="G122" s="95">
        <v>19.5</v>
      </c>
      <c r="H122" s="95">
        <v>20</v>
      </c>
      <c r="I122" s="94">
        <v>7946</v>
      </c>
      <c r="J122" s="95">
        <v>19.600000000000001</v>
      </c>
      <c r="K122" s="95">
        <v>20</v>
      </c>
      <c r="L122" s="94">
        <v>6921</v>
      </c>
      <c r="M122" s="95">
        <v>19.7</v>
      </c>
      <c r="N122" s="95">
        <v>20</v>
      </c>
      <c r="O122" s="94">
        <v>6669</v>
      </c>
      <c r="P122" s="95">
        <v>19.5</v>
      </c>
      <c r="Q122" s="95">
        <v>20</v>
      </c>
      <c r="R122" s="94">
        <v>7050</v>
      </c>
      <c r="S122" s="95">
        <v>19.3</v>
      </c>
      <c r="T122" s="95">
        <v>20</v>
      </c>
      <c r="U122" s="94">
        <v>7369</v>
      </c>
      <c r="V122" s="95">
        <v>20</v>
      </c>
      <c r="W122" s="95">
        <v>20</v>
      </c>
      <c r="X122" s="94">
        <v>7599</v>
      </c>
      <c r="Y122" s="95">
        <v>19.600000000000001</v>
      </c>
      <c r="Z122" s="95">
        <v>20</v>
      </c>
      <c r="AA122" s="94">
        <v>7858</v>
      </c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1:36" ht="13.8" x14ac:dyDescent="0.3">
      <c r="A123" s="95">
        <v>20</v>
      </c>
      <c r="B123" s="95">
        <v>10</v>
      </c>
      <c r="C123" s="94">
        <v>7100</v>
      </c>
      <c r="D123" s="95">
        <v>19.8</v>
      </c>
      <c r="E123" s="95">
        <v>10</v>
      </c>
      <c r="F123" s="94">
        <v>7057</v>
      </c>
      <c r="G123" s="95">
        <v>19.5</v>
      </c>
      <c r="H123" s="95">
        <v>10</v>
      </c>
      <c r="I123" s="94">
        <v>6907</v>
      </c>
      <c r="J123" s="95">
        <v>19.600000000000001</v>
      </c>
      <c r="K123" s="95">
        <v>10</v>
      </c>
      <c r="L123" s="94">
        <v>5844</v>
      </c>
      <c r="M123" s="95">
        <v>19.7</v>
      </c>
      <c r="N123" s="95">
        <v>10</v>
      </c>
      <c r="O123" s="94">
        <v>5781</v>
      </c>
      <c r="P123" s="95">
        <v>19.5</v>
      </c>
      <c r="Q123" s="95">
        <v>10</v>
      </c>
      <c r="R123" s="94">
        <v>6036</v>
      </c>
      <c r="S123" s="95">
        <v>19.3</v>
      </c>
      <c r="T123" s="95">
        <v>10</v>
      </c>
      <c r="U123" s="94">
        <v>6329</v>
      </c>
      <c r="V123" s="95">
        <v>20</v>
      </c>
      <c r="W123" s="95">
        <v>10</v>
      </c>
      <c r="X123" s="94">
        <v>6547</v>
      </c>
      <c r="Y123" s="95">
        <v>19.600000000000001</v>
      </c>
      <c r="Z123" s="95">
        <v>10</v>
      </c>
      <c r="AA123" s="94">
        <v>6734</v>
      </c>
      <c r="AB123" s="93"/>
      <c r="AC123" s="93"/>
      <c r="AD123" s="93"/>
      <c r="AE123" s="93"/>
      <c r="AF123" s="93"/>
      <c r="AG123" s="93"/>
      <c r="AH123" s="93"/>
      <c r="AI123" s="93"/>
      <c r="AJ123" s="93"/>
    </row>
    <row r="124" spans="1:36" ht="13.8" x14ac:dyDescent="0.3">
      <c r="A124" s="95">
        <v>20</v>
      </c>
      <c r="B124" s="95">
        <v>5</v>
      </c>
      <c r="C124" s="94">
        <v>6048</v>
      </c>
      <c r="D124" s="95">
        <v>19.8</v>
      </c>
      <c r="E124" s="95">
        <v>5</v>
      </c>
      <c r="F124" s="94">
        <v>5983</v>
      </c>
      <c r="G124" s="95">
        <v>19.5</v>
      </c>
      <c r="H124" s="95">
        <v>5</v>
      </c>
      <c r="I124" s="94">
        <v>5926</v>
      </c>
      <c r="J124" s="95">
        <v>19.600000000000001</v>
      </c>
      <c r="K124" s="95">
        <v>5</v>
      </c>
      <c r="L124" s="94">
        <v>4830</v>
      </c>
      <c r="M124" s="95">
        <v>19.7</v>
      </c>
      <c r="N124" s="95">
        <v>5</v>
      </c>
      <c r="O124" s="94">
        <v>4859</v>
      </c>
      <c r="P124" s="95">
        <v>19.5</v>
      </c>
      <c r="Q124" s="95">
        <v>5</v>
      </c>
      <c r="R124" s="94">
        <v>5099</v>
      </c>
      <c r="S124" s="95">
        <v>19.3</v>
      </c>
      <c r="T124" s="95">
        <v>5</v>
      </c>
      <c r="U124" s="94">
        <v>5426</v>
      </c>
      <c r="V124" s="95">
        <v>20</v>
      </c>
      <c r="W124" s="95">
        <v>5</v>
      </c>
      <c r="X124" s="94">
        <v>5592</v>
      </c>
      <c r="Y124" s="95">
        <v>19.600000000000001</v>
      </c>
      <c r="Z124" s="95">
        <v>5</v>
      </c>
      <c r="AA124" s="94">
        <v>5733</v>
      </c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1:36" ht="13.8" x14ac:dyDescent="0.3">
      <c r="A125" s="95">
        <v>20</v>
      </c>
      <c r="B125" s="95">
        <v>2</v>
      </c>
      <c r="C125" s="94">
        <v>4812</v>
      </c>
      <c r="D125" s="95">
        <v>19.8</v>
      </c>
      <c r="E125" s="95">
        <v>2</v>
      </c>
      <c r="F125" s="94">
        <v>4607</v>
      </c>
      <c r="G125" s="95">
        <v>19.5</v>
      </c>
      <c r="H125" s="95">
        <v>2</v>
      </c>
      <c r="I125" s="94">
        <v>4728</v>
      </c>
      <c r="J125" s="95">
        <v>19.600000000000001</v>
      </c>
      <c r="K125" s="95">
        <v>2</v>
      </c>
      <c r="L125" s="94">
        <v>3720</v>
      </c>
      <c r="M125" s="95">
        <v>19.7</v>
      </c>
      <c r="N125" s="95">
        <v>2</v>
      </c>
      <c r="O125" s="94">
        <v>3768</v>
      </c>
      <c r="P125" s="95">
        <v>19.5</v>
      </c>
      <c r="Q125" s="95">
        <v>2</v>
      </c>
      <c r="R125" s="94">
        <v>3931</v>
      </c>
      <c r="S125" s="95">
        <v>19.3</v>
      </c>
      <c r="T125" s="95">
        <v>2</v>
      </c>
      <c r="U125" s="94">
        <v>4384</v>
      </c>
      <c r="V125" s="95">
        <v>20</v>
      </c>
      <c r="W125" s="95">
        <v>2</v>
      </c>
      <c r="X125" s="94">
        <v>4387</v>
      </c>
      <c r="Y125" s="95">
        <v>19.600000000000001</v>
      </c>
      <c r="Z125" s="95">
        <v>2</v>
      </c>
      <c r="AA125" s="94">
        <v>4501</v>
      </c>
      <c r="AB125" s="93"/>
      <c r="AC125" s="93"/>
      <c r="AD125" s="93"/>
      <c r="AE125" s="93"/>
      <c r="AF125" s="93"/>
      <c r="AG125" s="93"/>
      <c r="AH125" s="93"/>
      <c r="AI125" s="93"/>
      <c r="AJ125" s="93"/>
    </row>
    <row r="126" spans="1:36" ht="13.8" x14ac:dyDescent="0.3">
      <c r="A126" s="95">
        <v>20</v>
      </c>
      <c r="B126" s="95">
        <v>1</v>
      </c>
      <c r="C126" s="94">
        <v>3924</v>
      </c>
      <c r="D126" s="95">
        <v>19.8</v>
      </c>
      <c r="E126" s="95">
        <v>1</v>
      </c>
      <c r="F126" s="94">
        <v>3767</v>
      </c>
      <c r="G126" s="95">
        <v>19.5</v>
      </c>
      <c r="H126" s="95">
        <v>1</v>
      </c>
      <c r="I126" s="94">
        <v>3911</v>
      </c>
      <c r="J126" s="95">
        <v>19.600000000000001</v>
      </c>
      <c r="K126" s="95">
        <v>1</v>
      </c>
      <c r="L126" s="94">
        <v>3046</v>
      </c>
      <c r="M126" s="95">
        <v>19.7</v>
      </c>
      <c r="N126" s="95">
        <v>1</v>
      </c>
      <c r="O126" s="94">
        <v>3055</v>
      </c>
      <c r="P126" s="95">
        <v>19.5</v>
      </c>
      <c r="Q126" s="95">
        <v>1</v>
      </c>
      <c r="R126" s="94">
        <v>3126</v>
      </c>
      <c r="S126" s="95">
        <v>19.3</v>
      </c>
      <c r="T126" s="95">
        <v>1</v>
      </c>
      <c r="U126" s="94">
        <v>3612</v>
      </c>
      <c r="V126" s="95">
        <v>20</v>
      </c>
      <c r="W126" s="95">
        <v>1</v>
      </c>
      <c r="X126" s="94">
        <v>3636</v>
      </c>
      <c r="Y126" s="95">
        <v>19.600000000000001</v>
      </c>
      <c r="Z126" s="95">
        <v>1</v>
      </c>
      <c r="AA126" s="94">
        <v>3680</v>
      </c>
      <c r="AB126" s="93"/>
      <c r="AC126" s="93"/>
      <c r="AD126" s="93"/>
      <c r="AE126" s="93"/>
      <c r="AF126" s="93"/>
      <c r="AG126" s="93"/>
      <c r="AH126" s="93"/>
      <c r="AI126" s="93"/>
      <c r="AJ126" s="93"/>
    </row>
    <row r="127" spans="1:36" ht="13.8" x14ac:dyDescent="0.3">
      <c r="A127" s="95">
        <v>20</v>
      </c>
      <c r="B127" s="95">
        <v>0.5</v>
      </c>
      <c r="C127" s="94">
        <v>3137</v>
      </c>
      <c r="D127" s="95">
        <v>19.8</v>
      </c>
      <c r="E127" s="95">
        <v>0.5</v>
      </c>
      <c r="F127" s="94">
        <v>3056</v>
      </c>
      <c r="G127" s="95">
        <v>19.5</v>
      </c>
      <c r="H127" s="95">
        <v>0.5</v>
      </c>
      <c r="I127" s="94">
        <v>3184</v>
      </c>
      <c r="J127" s="95">
        <v>19.600000000000001</v>
      </c>
      <c r="K127" s="95">
        <v>0.5</v>
      </c>
      <c r="L127" s="94">
        <v>2426</v>
      </c>
      <c r="M127" s="95">
        <v>19.7</v>
      </c>
      <c r="N127" s="95">
        <v>0.5</v>
      </c>
      <c r="O127" s="94">
        <v>2441</v>
      </c>
      <c r="P127" s="95">
        <v>19.5</v>
      </c>
      <c r="Q127" s="95">
        <v>0.5</v>
      </c>
      <c r="R127" s="94">
        <v>2479</v>
      </c>
      <c r="S127" s="95">
        <v>19.3</v>
      </c>
      <c r="T127" s="95">
        <v>0.5</v>
      </c>
      <c r="U127" s="94">
        <v>2909</v>
      </c>
      <c r="V127" s="95">
        <v>20</v>
      </c>
      <c r="W127" s="95">
        <v>0.5</v>
      </c>
      <c r="X127" s="94">
        <v>2934</v>
      </c>
      <c r="Y127" s="95">
        <v>19.600000000000001</v>
      </c>
      <c r="Z127" s="95">
        <v>0.5</v>
      </c>
      <c r="AA127" s="94">
        <v>2927</v>
      </c>
      <c r="AB127" s="93"/>
      <c r="AC127" s="93"/>
      <c r="AD127" s="93"/>
      <c r="AE127" s="93"/>
      <c r="AF127" s="93"/>
      <c r="AG127" s="93"/>
      <c r="AH127" s="93"/>
      <c r="AI127" s="93"/>
      <c r="AJ127" s="93"/>
    </row>
    <row r="128" spans="1:36" ht="13.8" x14ac:dyDescent="0.3">
      <c r="A128" s="95">
        <v>20</v>
      </c>
      <c r="B128" s="95">
        <v>0.2</v>
      </c>
      <c r="C128" s="94">
        <v>2290</v>
      </c>
      <c r="D128" s="95">
        <v>19.8</v>
      </c>
      <c r="E128" s="95">
        <v>0.2</v>
      </c>
      <c r="F128" s="94">
        <v>2245</v>
      </c>
      <c r="G128" s="95">
        <v>19.5</v>
      </c>
      <c r="H128" s="95">
        <v>0.2</v>
      </c>
      <c r="I128" s="94">
        <v>2322</v>
      </c>
      <c r="J128" s="95">
        <v>19.600000000000001</v>
      </c>
      <c r="K128" s="95">
        <v>0.2</v>
      </c>
      <c r="L128" s="94">
        <v>1778</v>
      </c>
      <c r="M128" s="95">
        <v>19.7</v>
      </c>
      <c r="N128" s="95">
        <v>0.2</v>
      </c>
      <c r="O128" s="94">
        <v>1754</v>
      </c>
      <c r="P128" s="95">
        <v>19.5</v>
      </c>
      <c r="Q128" s="95">
        <v>0.2</v>
      </c>
      <c r="R128" s="94">
        <v>1846</v>
      </c>
      <c r="S128" s="95">
        <v>19.3</v>
      </c>
      <c r="T128" s="95">
        <v>0.2</v>
      </c>
      <c r="U128" s="94">
        <v>2131</v>
      </c>
      <c r="V128" s="95">
        <v>20</v>
      </c>
      <c r="W128" s="95">
        <v>0.2</v>
      </c>
      <c r="X128" s="94">
        <v>2123</v>
      </c>
      <c r="Y128" s="95">
        <v>19.600000000000001</v>
      </c>
      <c r="Z128" s="95">
        <v>0.2</v>
      </c>
      <c r="AA128" s="94">
        <v>2144</v>
      </c>
      <c r="AB128" s="93"/>
      <c r="AC128" s="93"/>
      <c r="AD128" s="93"/>
      <c r="AE128" s="93"/>
      <c r="AF128" s="93"/>
      <c r="AG128" s="93"/>
      <c r="AH128" s="93"/>
      <c r="AI128" s="93"/>
      <c r="AJ128" s="93"/>
    </row>
    <row r="129" spans="1:45" ht="13.8" x14ac:dyDescent="0.3">
      <c r="A129" s="95">
        <v>20</v>
      </c>
      <c r="B129" s="95">
        <v>0.1</v>
      </c>
      <c r="C129" s="94">
        <v>1697</v>
      </c>
      <c r="D129" s="95">
        <v>19.8</v>
      </c>
      <c r="E129" s="95">
        <v>0.1</v>
      </c>
      <c r="F129" s="94">
        <v>1856</v>
      </c>
      <c r="G129" s="95">
        <v>19.5</v>
      </c>
      <c r="H129" s="95">
        <v>0.1</v>
      </c>
      <c r="I129" s="94">
        <v>1834</v>
      </c>
      <c r="J129" s="95">
        <v>19.600000000000001</v>
      </c>
      <c r="K129" s="95">
        <v>0.1</v>
      </c>
      <c r="L129" s="94">
        <v>1373</v>
      </c>
      <c r="M129" s="95">
        <v>19.7</v>
      </c>
      <c r="N129" s="95">
        <v>0.1</v>
      </c>
      <c r="O129" s="94">
        <v>1327</v>
      </c>
      <c r="P129" s="95">
        <v>19.5</v>
      </c>
      <c r="Q129" s="95">
        <v>0.1</v>
      </c>
      <c r="R129" s="94">
        <v>1468</v>
      </c>
      <c r="S129" s="95">
        <v>19.3</v>
      </c>
      <c r="T129" s="95">
        <v>0.1</v>
      </c>
      <c r="U129" s="94">
        <v>1658</v>
      </c>
      <c r="V129" s="95">
        <v>20</v>
      </c>
      <c r="W129" s="95">
        <v>0.1</v>
      </c>
      <c r="X129" s="94">
        <v>1635</v>
      </c>
      <c r="Y129" s="95">
        <v>19.600000000000001</v>
      </c>
      <c r="Z129" s="95">
        <v>0.1</v>
      </c>
      <c r="AA129" s="94">
        <v>1672</v>
      </c>
      <c r="AB129" s="93"/>
      <c r="AC129" s="93"/>
      <c r="AD129" s="93"/>
      <c r="AE129" s="93"/>
      <c r="AF129" s="93"/>
      <c r="AG129" s="93"/>
      <c r="AH129" s="93"/>
      <c r="AI129" s="93"/>
      <c r="AJ129" s="93"/>
    </row>
    <row r="130" spans="1:45" ht="13.8" x14ac:dyDescent="0.3">
      <c r="A130" s="95">
        <v>41.8</v>
      </c>
      <c r="B130" s="94">
        <v>25</v>
      </c>
      <c r="C130" s="94">
        <v>2033</v>
      </c>
      <c r="D130" s="95">
        <v>41.7</v>
      </c>
      <c r="E130" s="94">
        <v>25</v>
      </c>
      <c r="F130" s="94">
        <v>2025</v>
      </c>
      <c r="G130" s="95">
        <v>42.3</v>
      </c>
      <c r="H130" s="94">
        <v>25</v>
      </c>
      <c r="I130" s="94">
        <v>1841</v>
      </c>
      <c r="J130" s="95">
        <v>41.8</v>
      </c>
      <c r="K130" s="94">
        <v>25</v>
      </c>
      <c r="L130" s="94">
        <v>1487</v>
      </c>
      <c r="M130" s="95">
        <v>41.1</v>
      </c>
      <c r="N130" s="94">
        <v>25</v>
      </c>
      <c r="O130" s="94">
        <v>1545</v>
      </c>
      <c r="P130" s="95">
        <v>40.700000000000003</v>
      </c>
      <c r="Q130" s="94">
        <v>25</v>
      </c>
      <c r="R130" s="94">
        <v>1839</v>
      </c>
      <c r="S130" s="95">
        <v>41</v>
      </c>
      <c r="T130" s="94">
        <v>25</v>
      </c>
      <c r="U130" s="94">
        <v>1870</v>
      </c>
      <c r="V130" s="95">
        <v>41.1</v>
      </c>
      <c r="W130" s="94">
        <v>25</v>
      </c>
      <c r="X130" s="94">
        <v>1891</v>
      </c>
      <c r="Y130" s="95">
        <v>41.4</v>
      </c>
      <c r="Z130" s="94">
        <v>25</v>
      </c>
      <c r="AA130" s="94">
        <v>1844</v>
      </c>
      <c r="AB130" s="93"/>
      <c r="AC130" s="93"/>
      <c r="AD130" s="93"/>
      <c r="AE130" s="93"/>
      <c r="AF130" s="93"/>
      <c r="AG130" s="93"/>
      <c r="AH130" s="93"/>
      <c r="AI130" s="93"/>
      <c r="AJ130" s="93"/>
    </row>
    <row r="131" spans="1:45" ht="13.8" x14ac:dyDescent="0.3">
      <c r="A131" s="95">
        <v>41.8</v>
      </c>
      <c r="B131" s="95">
        <v>20</v>
      </c>
      <c r="C131" s="94">
        <v>1841</v>
      </c>
      <c r="D131" s="95">
        <v>41.7</v>
      </c>
      <c r="E131" s="95">
        <v>20</v>
      </c>
      <c r="F131" s="94">
        <v>1887</v>
      </c>
      <c r="G131" s="95">
        <v>42.3</v>
      </c>
      <c r="H131" s="95">
        <v>20</v>
      </c>
      <c r="I131" s="94">
        <v>1692</v>
      </c>
      <c r="J131" s="95">
        <v>41.8</v>
      </c>
      <c r="K131" s="95">
        <v>20</v>
      </c>
      <c r="L131" s="94">
        <v>1383</v>
      </c>
      <c r="M131" s="95">
        <v>41.1</v>
      </c>
      <c r="N131" s="95">
        <v>20</v>
      </c>
      <c r="O131" s="94">
        <v>1497</v>
      </c>
      <c r="P131" s="95">
        <v>40.700000000000003</v>
      </c>
      <c r="Q131" s="95">
        <v>20</v>
      </c>
      <c r="R131" s="94">
        <v>1695</v>
      </c>
      <c r="S131" s="95">
        <v>41</v>
      </c>
      <c r="T131" s="95">
        <v>20</v>
      </c>
      <c r="U131" s="94">
        <v>1781</v>
      </c>
      <c r="V131" s="95">
        <v>41.1</v>
      </c>
      <c r="W131" s="95">
        <v>20</v>
      </c>
      <c r="X131" s="94">
        <v>1725</v>
      </c>
      <c r="Y131" s="95">
        <v>41.4</v>
      </c>
      <c r="Z131" s="95">
        <v>20</v>
      </c>
      <c r="AA131" s="94">
        <v>1692</v>
      </c>
      <c r="AB131" s="93"/>
      <c r="AC131" s="93"/>
      <c r="AD131" s="93"/>
      <c r="AE131" s="93"/>
      <c r="AF131" s="93"/>
      <c r="AG131" s="93"/>
      <c r="AH131" s="93"/>
      <c r="AI131" s="93"/>
      <c r="AJ131" s="93"/>
    </row>
    <row r="132" spans="1:45" ht="13.8" x14ac:dyDescent="0.3">
      <c r="A132" s="95">
        <v>41.8</v>
      </c>
      <c r="B132" s="95">
        <v>10</v>
      </c>
      <c r="C132" s="94">
        <v>1381</v>
      </c>
      <c r="D132" s="95">
        <v>41.7</v>
      </c>
      <c r="E132" s="95">
        <v>10</v>
      </c>
      <c r="F132" s="94">
        <v>1411</v>
      </c>
      <c r="G132" s="95">
        <v>42.3</v>
      </c>
      <c r="H132" s="95">
        <v>10</v>
      </c>
      <c r="I132" s="94">
        <v>1261</v>
      </c>
      <c r="J132" s="95">
        <v>41.8</v>
      </c>
      <c r="K132" s="95">
        <v>10</v>
      </c>
      <c r="L132" s="94">
        <v>1008</v>
      </c>
      <c r="M132" s="95">
        <v>41.1</v>
      </c>
      <c r="N132" s="95">
        <v>10</v>
      </c>
      <c r="O132" s="94">
        <v>1083</v>
      </c>
      <c r="P132" s="95">
        <v>40.700000000000003</v>
      </c>
      <c r="Q132" s="95">
        <v>10</v>
      </c>
      <c r="R132" s="94">
        <v>1260</v>
      </c>
      <c r="S132" s="95">
        <v>41</v>
      </c>
      <c r="T132" s="95">
        <v>10</v>
      </c>
      <c r="U132" s="94">
        <v>1328</v>
      </c>
      <c r="V132" s="95">
        <v>41.1</v>
      </c>
      <c r="W132" s="95">
        <v>10</v>
      </c>
      <c r="X132" s="94">
        <v>1281</v>
      </c>
      <c r="Y132" s="95">
        <v>41.4</v>
      </c>
      <c r="Z132" s="95">
        <v>10</v>
      </c>
      <c r="AA132" s="94">
        <v>1261</v>
      </c>
      <c r="AB132" s="93"/>
      <c r="AC132" s="93"/>
      <c r="AD132" s="93"/>
      <c r="AE132" s="93"/>
      <c r="AF132" s="93"/>
      <c r="AG132" s="93"/>
      <c r="AH132" s="93"/>
      <c r="AI132" s="93"/>
      <c r="AJ132" s="93"/>
    </row>
    <row r="133" spans="1:45" ht="13.8" x14ac:dyDescent="0.3">
      <c r="A133" s="95">
        <v>41.8</v>
      </c>
      <c r="B133" s="95">
        <v>5</v>
      </c>
      <c r="C133" s="94">
        <v>1018</v>
      </c>
      <c r="D133" s="95">
        <v>41.7</v>
      </c>
      <c r="E133" s="95">
        <v>5</v>
      </c>
      <c r="F133" s="94">
        <v>1039</v>
      </c>
      <c r="G133" s="95">
        <v>42.3</v>
      </c>
      <c r="H133" s="95">
        <v>5</v>
      </c>
      <c r="I133" s="94">
        <v>922.3</v>
      </c>
      <c r="J133" s="95">
        <v>41.8</v>
      </c>
      <c r="K133" s="95">
        <v>5</v>
      </c>
      <c r="L133" s="94">
        <v>739.8</v>
      </c>
      <c r="M133" s="95">
        <v>41.1</v>
      </c>
      <c r="N133" s="95">
        <v>5</v>
      </c>
      <c r="O133" s="94">
        <v>779.5</v>
      </c>
      <c r="P133" s="95">
        <v>40.700000000000003</v>
      </c>
      <c r="Q133" s="95">
        <v>5</v>
      </c>
      <c r="R133" s="94">
        <v>910.1</v>
      </c>
      <c r="S133" s="95">
        <v>41</v>
      </c>
      <c r="T133" s="95">
        <v>5</v>
      </c>
      <c r="U133" s="94">
        <v>961.1</v>
      </c>
      <c r="V133" s="95">
        <v>41.1</v>
      </c>
      <c r="W133" s="95">
        <v>5</v>
      </c>
      <c r="X133" s="94">
        <v>922.7</v>
      </c>
      <c r="Y133" s="95">
        <v>41.4</v>
      </c>
      <c r="Z133" s="95">
        <v>5</v>
      </c>
      <c r="AA133" s="94">
        <v>916.5</v>
      </c>
      <c r="AB133" s="93"/>
      <c r="AC133" s="93"/>
      <c r="AD133" s="93"/>
      <c r="AE133" s="93"/>
      <c r="AF133" s="93"/>
      <c r="AG133" s="93"/>
      <c r="AH133" s="93"/>
      <c r="AI133" s="93"/>
      <c r="AJ133" s="93"/>
    </row>
    <row r="134" spans="1:45" ht="13.8" x14ac:dyDescent="0.3">
      <c r="A134" s="95">
        <v>41.8</v>
      </c>
      <c r="B134" s="95">
        <v>2</v>
      </c>
      <c r="C134" s="94">
        <v>664.8</v>
      </c>
      <c r="D134" s="95">
        <v>41.7</v>
      </c>
      <c r="E134" s="95">
        <v>2</v>
      </c>
      <c r="F134" s="94">
        <v>677.5</v>
      </c>
      <c r="G134" s="95">
        <v>42.3</v>
      </c>
      <c r="H134" s="95">
        <v>2</v>
      </c>
      <c r="I134" s="94">
        <v>593</v>
      </c>
      <c r="J134" s="95">
        <v>41.8</v>
      </c>
      <c r="K134" s="95">
        <v>2</v>
      </c>
      <c r="L134" s="94">
        <v>480.4</v>
      </c>
      <c r="M134" s="95">
        <v>41.1</v>
      </c>
      <c r="N134" s="95">
        <v>2</v>
      </c>
      <c r="O134" s="94">
        <v>495.6</v>
      </c>
      <c r="P134" s="95">
        <v>40.700000000000003</v>
      </c>
      <c r="Q134" s="95">
        <v>2</v>
      </c>
      <c r="R134" s="94">
        <v>586.5</v>
      </c>
      <c r="S134" s="95">
        <v>41</v>
      </c>
      <c r="T134" s="95">
        <v>2</v>
      </c>
      <c r="U134" s="94">
        <v>620.9</v>
      </c>
      <c r="V134" s="95">
        <v>41.1</v>
      </c>
      <c r="W134" s="95">
        <v>2</v>
      </c>
      <c r="X134" s="94">
        <v>592.79999999999995</v>
      </c>
      <c r="Y134" s="95">
        <v>41.4</v>
      </c>
      <c r="Z134" s="95">
        <v>2</v>
      </c>
      <c r="AA134" s="94">
        <v>586.1</v>
      </c>
      <c r="AB134" s="93"/>
      <c r="AC134" s="93"/>
      <c r="AD134" s="93"/>
      <c r="AE134" s="93"/>
      <c r="AF134" s="93"/>
      <c r="AG134" s="93"/>
      <c r="AH134" s="93"/>
      <c r="AI134" s="93"/>
      <c r="AJ134" s="93"/>
    </row>
    <row r="135" spans="1:45" ht="13.8" x14ac:dyDescent="0.3">
      <c r="A135" s="95">
        <v>41.8</v>
      </c>
      <c r="B135" s="95">
        <v>1</v>
      </c>
      <c r="C135" s="94">
        <v>475.1</v>
      </c>
      <c r="D135" s="95">
        <v>41.7</v>
      </c>
      <c r="E135" s="95">
        <v>1</v>
      </c>
      <c r="F135" s="94">
        <v>485.7</v>
      </c>
      <c r="G135" s="95">
        <v>42.3</v>
      </c>
      <c r="H135" s="95">
        <v>1</v>
      </c>
      <c r="I135" s="94">
        <v>417.1</v>
      </c>
      <c r="J135" s="95">
        <v>41.8</v>
      </c>
      <c r="K135" s="95">
        <v>1</v>
      </c>
      <c r="L135" s="94">
        <v>345.1</v>
      </c>
      <c r="M135" s="95">
        <v>41.1</v>
      </c>
      <c r="N135" s="95">
        <v>1</v>
      </c>
      <c r="O135" s="94">
        <v>351.7</v>
      </c>
      <c r="P135" s="95">
        <v>40.700000000000003</v>
      </c>
      <c r="Q135" s="95">
        <v>1</v>
      </c>
      <c r="R135" s="94">
        <v>419.8</v>
      </c>
      <c r="S135" s="95">
        <v>41</v>
      </c>
      <c r="T135" s="95">
        <v>1</v>
      </c>
      <c r="U135" s="94">
        <v>443.4</v>
      </c>
      <c r="V135" s="95">
        <v>41.1</v>
      </c>
      <c r="W135" s="95">
        <v>1</v>
      </c>
      <c r="X135" s="94">
        <v>423.8</v>
      </c>
      <c r="Y135" s="95">
        <v>41.4</v>
      </c>
      <c r="Z135" s="95">
        <v>1</v>
      </c>
      <c r="AA135" s="94">
        <v>415.8</v>
      </c>
      <c r="AB135" s="93"/>
      <c r="AC135" s="93"/>
      <c r="AD135" s="93"/>
      <c r="AE135" s="93"/>
      <c r="AF135" s="93"/>
      <c r="AG135" s="93"/>
      <c r="AH135" s="93"/>
      <c r="AI135" s="93"/>
      <c r="AJ135" s="93"/>
    </row>
    <row r="136" spans="1:45" ht="13.8" x14ac:dyDescent="0.3">
      <c r="A136" s="95">
        <v>41.8</v>
      </c>
      <c r="B136" s="95">
        <v>0.5</v>
      </c>
      <c r="C136" s="94">
        <v>357.3</v>
      </c>
      <c r="D136" s="95">
        <v>41.7</v>
      </c>
      <c r="E136" s="95">
        <v>0.5</v>
      </c>
      <c r="F136" s="94">
        <v>362.6</v>
      </c>
      <c r="G136" s="95">
        <v>42.3</v>
      </c>
      <c r="H136" s="95">
        <v>0.5</v>
      </c>
      <c r="I136" s="94">
        <v>317.89999999999998</v>
      </c>
      <c r="J136" s="95">
        <v>41.8</v>
      </c>
      <c r="K136" s="95">
        <v>0.5</v>
      </c>
      <c r="L136" s="94">
        <v>262.5</v>
      </c>
      <c r="M136" s="95">
        <v>41.1</v>
      </c>
      <c r="N136" s="95">
        <v>0.5</v>
      </c>
      <c r="O136" s="94">
        <v>263</v>
      </c>
      <c r="P136" s="95">
        <v>40.700000000000003</v>
      </c>
      <c r="Q136" s="95">
        <v>0.5</v>
      </c>
      <c r="R136" s="94">
        <v>315.8</v>
      </c>
      <c r="S136" s="95">
        <v>41</v>
      </c>
      <c r="T136" s="95">
        <v>0.5</v>
      </c>
      <c r="U136" s="94">
        <v>330.3</v>
      </c>
      <c r="V136" s="95">
        <v>41.1</v>
      </c>
      <c r="W136" s="95">
        <v>0.5</v>
      </c>
      <c r="X136" s="94">
        <v>317</v>
      </c>
      <c r="Y136" s="95">
        <v>41.4</v>
      </c>
      <c r="Z136" s="95">
        <v>0.5</v>
      </c>
      <c r="AA136" s="94">
        <v>315.8</v>
      </c>
      <c r="AB136" s="93"/>
      <c r="AC136" s="93"/>
      <c r="AD136" s="93"/>
      <c r="AE136" s="93"/>
      <c r="AF136" s="93"/>
      <c r="AG136" s="93"/>
      <c r="AH136" s="93"/>
      <c r="AI136" s="93"/>
      <c r="AJ136" s="93"/>
    </row>
    <row r="137" spans="1:45" ht="13.8" x14ac:dyDescent="0.3">
      <c r="A137" s="95">
        <v>41.8</v>
      </c>
      <c r="B137" s="95">
        <v>0.2</v>
      </c>
      <c r="C137" s="94">
        <v>246.9</v>
      </c>
      <c r="D137" s="95">
        <v>41.7</v>
      </c>
      <c r="E137" s="95">
        <v>0.2</v>
      </c>
      <c r="F137" s="94">
        <v>250.2</v>
      </c>
      <c r="G137" s="95">
        <v>42.3</v>
      </c>
      <c r="H137" s="95">
        <v>0.2</v>
      </c>
      <c r="I137" s="94">
        <v>218</v>
      </c>
      <c r="J137" s="95">
        <v>41.8</v>
      </c>
      <c r="K137" s="95">
        <v>0.2</v>
      </c>
      <c r="L137" s="94">
        <v>183.7</v>
      </c>
      <c r="M137" s="95">
        <v>41.1</v>
      </c>
      <c r="N137" s="95">
        <v>0.2</v>
      </c>
      <c r="O137" s="94">
        <v>179.9</v>
      </c>
      <c r="P137" s="95">
        <v>40.700000000000003</v>
      </c>
      <c r="Q137" s="95">
        <v>0.2</v>
      </c>
      <c r="R137" s="94">
        <v>217.4</v>
      </c>
      <c r="S137" s="95">
        <v>41</v>
      </c>
      <c r="T137" s="95">
        <v>0.2</v>
      </c>
      <c r="U137" s="94">
        <v>227.3</v>
      </c>
      <c r="V137" s="95">
        <v>41.1</v>
      </c>
      <c r="W137" s="95">
        <v>0.2</v>
      </c>
      <c r="X137" s="94">
        <v>218</v>
      </c>
      <c r="Y137" s="95">
        <v>41.4</v>
      </c>
      <c r="Z137" s="95">
        <v>0.2</v>
      </c>
      <c r="AA137" s="94">
        <v>217.2</v>
      </c>
      <c r="AB137" s="93"/>
      <c r="AC137" s="93"/>
      <c r="AD137" s="93"/>
      <c r="AE137" s="93"/>
      <c r="AF137" s="93"/>
      <c r="AG137" s="93"/>
      <c r="AH137" s="93"/>
      <c r="AI137" s="93"/>
      <c r="AJ137" s="93"/>
    </row>
    <row r="138" spans="1:45" ht="13.8" x14ac:dyDescent="0.3">
      <c r="A138" s="95">
        <v>41.8</v>
      </c>
      <c r="B138" s="95">
        <v>0.1</v>
      </c>
      <c r="C138" s="94">
        <v>191.4</v>
      </c>
      <c r="D138" s="95">
        <v>41.7</v>
      </c>
      <c r="E138" s="95">
        <v>0.1</v>
      </c>
      <c r="F138" s="94">
        <v>191.2</v>
      </c>
      <c r="G138" s="95">
        <v>42.3</v>
      </c>
      <c r="H138" s="95">
        <v>0.1</v>
      </c>
      <c r="I138" s="94">
        <v>170</v>
      </c>
      <c r="J138" s="95">
        <v>41.8</v>
      </c>
      <c r="K138" s="95">
        <v>0.1</v>
      </c>
      <c r="L138" s="94">
        <v>143.19999999999999</v>
      </c>
      <c r="M138" s="95">
        <v>41.1</v>
      </c>
      <c r="N138" s="95">
        <v>0.1</v>
      </c>
      <c r="O138" s="94">
        <v>141.69999999999999</v>
      </c>
      <c r="P138" s="95">
        <v>40.700000000000003</v>
      </c>
      <c r="Q138" s="95">
        <v>0.1</v>
      </c>
      <c r="R138" s="94">
        <v>167.9</v>
      </c>
      <c r="S138" s="95">
        <v>41</v>
      </c>
      <c r="T138" s="95">
        <v>0.1</v>
      </c>
      <c r="U138" s="94">
        <v>176.7</v>
      </c>
      <c r="V138" s="95">
        <v>41.1</v>
      </c>
      <c r="W138" s="95">
        <v>0.1</v>
      </c>
      <c r="X138" s="94">
        <v>167.5</v>
      </c>
      <c r="Y138" s="95">
        <v>41.4</v>
      </c>
      <c r="Z138" s="95">
        <v>0.1</v>
      </c>
      <c r="AA138" s="94">
        <v>169.2</v>
      </c>
      <c r="AB138" s="93"/>
      <c r="AC138" s="93"/>
      <c r="AD138" s="93"/>
      <c r="AE138" s="93"/>
      <c r="AF138" s="93"/>
      <c r="AG138" s="93"/>
      <c r="AH138" s="93"/>
      <c r="AI138" s="93"/>
      <c r="AJ138" s="93"/>
    </row>
    <row r="139" spans="1:45" ht="13.8" x14ac:dyDescent="0.3">
      <c r="A139" s="92"/>
      <c r="B139" s="92"/>
      <c r="C139" s="92"/>
      <c r="D139" s="92"/>
      <c r="E139" s="92"/>
      <c r="F139" s="92"/>
      <c r="G139" s="92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</row>
    <row r="140" spans="1:45" ht="13.8" x14ac:dyDescent="0.3">
      <c r="A140" s="92"/>
      <c r="B140" s="92"/>
      <c r="C140" s="92"/>
      <c r="D140" s="92"/>
      <c r="E140" s="92"/>
      <c r="F140" s="92"/>
      <c r="G140" s="92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</row>
    <row r="141" spans="1:45" ht="13.8" x14ac:dyDescent="0.3">
      <c r="A141" s="92"/>
      <c r="B141" s="92"/>
      <c r="C141" s="92"/>
      <c r="D141" s="92"/>
      <c r="E141" s="92"/>
      <c r="F141" s="92"/>
      <c r="G141" s="92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</row>
    <row r="142" spans="1:45" ht="13.8" x14ac:dyDescent="0.3">
      <c r="A142" s="103" t="s">
        <v>353</v>
      </c>
      <c r="B142" s="103"/>
      <c r="C142" s="92"/>
      <c r="D142" s="92"/>
      <c r="E142" s="92"/>
      <c r="F142" s="92"/>
      <c r="G142" s="92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</row>
    <row r="143" spans="1:45" ht="15.6" x14ac:dyDescent="0.3">
      <c r="A143" s="99" t="s">
        <v>388</v>
      </c>
      <c r="B143" s="99"/>
      <c r="C143" s="99"/>
      <c r="D143" s="99" t="s">
        <v>389</v>
      </c>
      <c r="E143" s="99"/>
      <c r="F143" s="99"/>
      <c r="G143" s="99" t="s">
        <v>390</v>
      </c>
      <c r="H143" s="99"/>
      <c r="I143" s="99"/>
      <c r="J143" s="99" t="s">
        <v>391</v>
      </c>
      <c r="K143" s="99"/>
      <c r="L143" s="99"/>
      <c r="M143" s="99" t="s">
        <v>392</v>
      </c>
      <c r="N143" s="99"/>
      <c r="O143" s="99"/>
      <c r="P143" s="99" t="s">
        <v>393</v>
      </c>
      <c r="Q143" s="99"/>
      <c r="R143" s="99"/>
      <c r="S143" s="99" t="s">
        <v>394</v>
      </c>
      <c r="T143" s="99"/>
      <c r="U143" s="99"/>
      <c r="V143" s="99" t="s">
        <v>395</v>
      </c>
      <c r="W143" s="99"/>
      <c r="X143" s="99"/>
      <c r="Y143" s="99" t="s">
        <v>396</v>
      </c>
      <c r="Z143" s="99"/>
      <c r="AA143" s="99"/>
      <c r="AB143" s="100" t="s">
        <v>397</v>
      </c>
      <c r="AC143" s="101"/>
      <c r="AD143" s="102"/>
      <c r="AE143" s="100" t="s">
        <v>398</v>
      </c>
      <c r="AF143" s="101"/>
      <c r="AG143" s="102"/>
      <c r="AH143" s="100" t="s">
        <v>399</v>
      </c>
      <c r="AI143" s="101"/>
      <c r="AJ143" s="102"/>
      <c r="AK143" s="96" t="s">
        <v>400</v>
      </c>
      <c r="AL143" s="97"/>
      <c r="AM143" s="98"/>
      <c r="AN143" s="96" t="s">
        <v>364</v>
      </c>
      <c r="AO143" s="97"/>
      <c r="AP143" s="98"/>
      <c r="AQ143" s="96" t="s">
        <v>401</v>
      </c>
      <c r="AR143" s="97"/>
      <c r="AS143" s="98"/>
    </row>
    <row r="144" spans="1:45" ht="15.6" x14ac:dyDescent="0.3">
      <c r="A144" s="94" t="s">
        <v>346</v>
      </c>
      <c r="B144" s="94" t="s">
        <v>347</v>
      </c>
      <c r="C144" s="94" t="s">
        <v>348</v>
      </c>
      <c r="D144" s="94" t="s">
        <v>346</v>
      </c>
      <c r="E144" s="94" t="s">
        <v>347</v>
      </c>
      <c r="F144" s="94" t="s">
        <v>348</v>
      </c>
      <c r="G144" s="94" t="s">
        <v>346</v>
      </c>
      <c r="H144" s="94" t="s">
        <v>347</v>
      </c>
      <c r="I144" s="94" t="s">
        <v>348</v>
      </c>
      <c r="J144" s="94" t="s">
        <v>346</v>
      </c>
      <c r="K144" s="94" t="s">
        <v>347</v>
      </c>
      <c r="L144" s="94" t="s">
        <v>348</v>
      </c>
      <c r="M144" s="94" t="s">
        <v>346</v>
      </c>
      <c r="N144" s="94" t="s">
        <v>347</v>
      </c>
      <c r="O144" s="94" t="s">
        <v>348</v>
      </c>
      <c r="P144" s="94" t="s">
        <v>346</v>
      </c>
      <c r="Q144" s="94" t="s">
        <v>347</v>
      </c>
      <c r="R144" s="94" t="s">
        <v>348</v>
      </c>
      <c r="S144" s="94" t="s">
        <v>346</v>
      </c>
      <c r="T144" s="94" t="s">
        <v>347</v>
      </c>
      <c r="U144" s="94" t="s">
        <v>348</v>
      </c>
      <c r="V144" s="94" t="s">
        <v>346</v>
      </c>
      <c r="W144" s="94" t="s">
        <v>347</v>
      </c>
      <c r="X144" s="94" t="s">
        <v>348</v>
      </c>
      <c r="Y144" s="94" t="s">
        <v>346</v>
      </c>
      <c r="Z144" s="94" t="s">
        <v>347</v>
      </c>
      <c r="AA144" s="94" t="s">
        <v>348</v>
      </c>
      <c r="AB144" s="94" t="s">
        <v>346</v>
      </c>
      <c r="AC144" s="94" t="s">
        <v>347</v>
      </c>
      <c r="AD144" s="94" t="s">
        <v>348</v>
      </c>
      <c r="AE144" s="94" t="s">
        <v>346</v>
      </c>
      <c r="AF144" s="94" t="s">
        <v>347</v>
      </c>
      <c r="AG144" s="94" t="s">
        <v>348</v>
      </c>
      <c r="AH144" s="94" t="s">
        <v>346</v>
      </c>
      <c r="AI144" s="94" t="s">
        <v>347</v>
      </c>
      <c r="AJ144" s="94" t="s">
        <v>348</v>
      </c>
      <c r="AK144" s="86" t="s">
        <v>346</v>
      </c>
      <c r="AL144" s="86" t="s">
        <v>347</v>
      </c>
      <c r="AM144" s="86" t="s">
        <v>348</v>
      </c>
      <c r="AN144" s="86" t="s">
        <v>346</v>
      </c>
      <c r="AO144" s="86" t="s">
        <v>347</v>
      </c>
      <c r="AP144" s="86" t="s">
        <v>348</v>
      </c>
      <c r="AQ144" s="86" t="s">
        <v>346</v>
      </c>
      <c r="AR144" s="86" t="s">
        <v>347</v>
      </c>
      <c r="AS144" s="86" t="s">
        <v>348</v>
      </c>
    </row>
    <row r="145" spans="1:45" ht="15.6" x14ac:dyDescent="0.3">
      <c r="A145" s="95">
        <v>-10</v>
      </c>
      <c r="B145" s="94">
        <v>25</v>
      </c>
      <c r="C145" s="95">
        <v>22214</v>
      </c>
      <c r="D145" s="95">
        <v>-10</v>
      </c>
      <c r="E145" s="94">
        <v>25</v>
      </c>
      <c r="F145" s="95">
        <v>21358</v>
      </c>
      <c r="G145" s="95">
        <v>-10</v>
      </c>
      <c r="H145" s="94">
        <v>25</v>
      </c>
      <c r="I145" s="95">
        <v>23192</v>
      </c>
      <c r="J145" s="95">
        <v>-10</v>
      </c>
      <c r="K145" s="94">
        <v>25</v>
      </c>
      <c r="L145" s="95">
        <v>20889</v>
      </c>
      <c r="M145" s="95">
        <v>-10</v>
      </c>
      <c r="N145" s="94">
        <v>25</v>
      </c>
      <c r="O145" s="95">
        <v>21400</v>
      </c>
      <c r="P145" s="95">
        <v>-10</v>
      </c>
      <c r="Q145" s="94">
        <v>25</v>
      </c>
      <c r="R145" s="95">
        <v>21425</v>
      </c>
      <c r="S145" s="95">
        <v>-10</v>
      </c>
      <c r="T145" s="94">
        <v>25</v>
      </c>
      <c r="U145" s="95">
        <v>22268</v>
      </c>
      <c r="V145" s="95">
        <v>-10</v>
      </c>
      <c r="W145" s="94">
        <v>25</v>
      </c>
      <c r="X145" s="95">
        <v>24162</v>
      </c>
      <c r="Y145" s="95">
        <v>-10</v>
      </c>
      <c r="Z145" s="94">
        <v>25</v>
      </c>
      <c r="AA145" s="95">
        <v>24147</v>
      </c>
      <c r="AB145" s="95">
        <v>-10</v>
      </c>
      <c r="AC145" s="94">
        <v>25</v>
      </c>
      <c r="AD145" s="95">
        <v>23387</v>
      </c>
      <c r="AE145" s="95">
        <v>-10</v>
      </c>
      <c r="AF145" s="94">
        <v>25</v>
      </c>
      <c r="AG145" s="95">
        <v>23277</v>
      </c>
      <c r="AH145" s="95">
        <v>-10</v>
      </c>
      <c r="AI145" s="94">
        <v>25</v>
      </c>
      <c r="AJ145" s="95">
        <v>24516</v>
      </c>
      <c r="AK145" s="87">
        <v>-10</v>
      </c>
      <c r="AL145" s="86">
        <v>25</v>
      </c>
      <c r="AM145" s="87">
        <v>20778</v>
      </c>
      <c r="AN145" s="87">
        <v>-10</v>
      </c>
      <c r="AO145" s="86">
        <v>25</v>
      </c>
      <c r="AP145" s="87">
        <v>21573</v>
      </c>
      <c r="AQ145" s="87">
        <v>-10</v>
      </c>
      <c r="AR145" s="86">
        <v>25</v>
      </c>
      <c r="AS145" s="87">
        <v>19653</v>
      </c>
    </row>
    <row r="146" spans="1:45" ht="15.6" x14ac:dyDescent="0.2">
      <c r="A146" s="95">
        <v>-10</v>
      </c>
      <c r="B146" s="95">
        <v>10</v>
      </c>
      <c r="C146" s="95">
        <v>21295</v>
      </c>
      <c r="D146" s="95">
        <v>-10</v>
      </c>
      <c r="E146" s="95">
        <v>10</v>
      </c>
      <c r="F146" s="95">
        <v>20598</v>
      </c>
      <c r="G146" s="95">
        <v>-10</v>
      </c>
      <c r="H146" s="95">
        <v>10</v>
      </c>
      <c r="I146" s="95">
        <v>22386</v>
      </c>
      <c r="J146" s="95">
        <v>-10</v>
      </c>
      <c r="K146" s="95">
        <v>10</v>
      </c>
      <c r="L146" s="95">
        <v>20082</v>
      </c>
      <c r="M146" s="95">
        <v>-10</v>
      </c>
      <c r="N146" s="95">
        <v>10</v>
      </c>
      <c r="O146" s="95">
        <v>20602</v>
      </c>
      <c r="P146" s="95">
        <v>-10</v>
      </c>
      <c r="Q146" s="95">
        <v>10</v>
      </c>
      <c r="R146" s="95">
        <v>20697</v>
      </c>
      <c r="S146" s="95">
        <v>-10</v>
      </c>
      <c r="T146" s="95">
        <v>10</v>
      </c>
      <c r="U146" s="95">
        <v>21586</v>
      </c>
      <c r="V146" s="95">
        <v>-10</v>
      </c>
      <c r="W146" s="95">
        <v>10</v>
      </c>
      <c r="X146" s="95">
        <v>23568</v>
      </c>
      <c r="Y146" s="95">
        <v>-10</v>
      </c>
      <c r="Z146" s="95">
        <v>10</v>
      </c>
      <c r="AA146" s="95">
        <v>23285</v>
      </c>
      <c r="AB146" s="95">
        <v>-10</v>
      </c>
      <c r="AC146" s="95">
        <v>10</v>
      </c>
      <c r="AD146" s="95">
        <v>22611</v>
      </c>
      <c r="AE146" s="95">
        <v>-10</v>
      </c>
      <c r="AF146" s="95">
        <v>10</v>
      </c>
      <c r="AG146" s="95">
        <v>22188</v>
      </c>
      <c r="AH146" s="95">
        <v>-10</v>
      </c>
      <c r="AI146" s="95">
        <v>10</v>
      </c>
      <c r="AJ146" s="95">
        <v>23692</v>
      </c>
      <c r="AK146" s="87">
        <v>-10</v>
      </c>
      <c r="AL146" s="87">
        <v>10</v>
      </c>
      <c r="AM146" s="87">
        <v>20107</v>
      </c>
      <c r="AN146" s="87">
        <v>-10</v>
      </c>
      <c r="AO146" s="87">
        <v>10</v>
      </c>
      <c r="AP146" s="87">
        <v>20793</v>
      </c>
      <c r="AQ146" s="87">
        <v>-10</v>
      </c>
      <c r="AR146" s="87">
        <v>10</v>
      </c>
      <c r="AS146" s="87">
        <v>18871</v>
      </c>
    </row>
    <row r="147" spans="1:45" ht="15.6" x14ac:dyDescent="0.2">
      <c r="A147" s="95">
        <v>-10</v>
      </c>
      <c r="B147" s="95">
        <v>5</v>
      </c>
      <c r="C147" s="95">
        <v>20425</v>
      </c>
      <c r="D147" s="95">
        <v>-10</v>
      </c>
      <c r="E147" s="95">
        <v>5</v>
      </c>
      <c r="F147" s="95">
        <v>19892</v>
      </c>
      <c r="G147" s="95">
        <v>-10</v>
      </c>
      <c r="H147" s="95">
        <v>5</v>
      </c>
      <c r="I147" s="95">
        <v>21610</v>
      </c>
      <c r="J147" s="95">
        <v>-10</v>
      </c>
      <c r="K147" s="95">
        <v>5</v>
      </c>
      <c r="L147" s="95">
        <v>19384</v>
      </c>
      <c r="M147" s="95">
        <v>-10</v>
      </c>
      <c r="N147" s="95">
        <v>5</v>
      </c>
      <c r="O147" s="95">
        <v>19834</v>
      </c>
      <c r="P147" s="95">
        <v>-10</v>
      </c>
      <c r="Q147" s="95">
        <v>5</v>
      </c>
      <c r="R147" s="95">
        <v>20105</v>
      </c>
      <c r="S147" s="95">
        <v>-10</v>
      </c>
      <c r="T147" s="95">
        <v>5</v>
      </c>
      <c r="U147" s="95">
        <v>21014</v>
      </c>
      <c r="V147" s="95">
        <v>-10</v>
      </c>
      <c r="W147" s="95">
        <v>5</v>
      </c>
      <c r="X147" s="95">
        <v>22897</v>
      </c>
      <c r="Y147" s="95">
        <v>-10</v>
      </c>
      <c r="Z147" s="95">
        <v>5</v>
      </c>
      <c r="AA147" s="95">
        <v>22557</v>
      </c>
      <c r="AB147" s="95">
        <v>-10</v>
      </c>
      <c r="AC147" s="95">
        <v>5</v>
      </c>
      <c r="AD147" s="95">
        <v>21875</v>
      </c>
      <c r="AE147" s="95">
        <v>-10</v>
      </c>
      <c r="AF147" s="95">
        <v>5</v>
      </c>
      <c r="AG147" s="95">
        <v>21296</v>
      </c>
      <c r="AH147" s="95">
        <v>-10</v>
      </c>
      <c r="AI147" s="95">
        <v>5</v>
      </c>
      <c r="AJ147" s="95">
        <v>22928</v>
      </c>
      <c r="AK147" s="87">
        <v>-10</v>
      </c>
      <c r="AL147" s="87">
        <v>5</v>
      </c>
      <c r="AM147" s="87">
        <v>19434</v>
      </c>
      <c r="AN147" s="87">
        <v>-10</v>
      </c>
      <c r="AO147" s="87">
        <v>5</v>
      </c>
      <c r="AP147" s="87">
        <v>20097</v>
      </c>
      <c r="AQ147" s="87">
        <v>-10</v>
      </c>
      <c r="AR147" s="87">
        <v>5</v>
      </c>
      <c r="AS147" s="87">
        <v>18268</v>
      </c>
    </row>
    <row r="148" spans="1:45" ht="15.6" x14ac:dyDescent="0.2">
      <c r="A148" s="95">
        <v>-10</v>
      </c>
      <c r="B148" s="95">
        <v>1</v>
      </c>
      <c r="C148" s="95">
        <v>18207</v>
      </c>
      <c r="D148" s="95">
        <v>-10</v>
      </c>
      <c r="E148" s="95">
        <v>1</v>
      </c>
      <c r="F148" s="95">
        <v>17925</v>
      </c>
      <c r="G148" s="95">
        <v>-10</v>
      </c>
      <c r="H148" s="95">
        <v>1</v>
      </c>
      <c r="I148" s="95">
        <v>19530</v>
      </c>
      <c r="J148" s="95">
        <v>-10</v>
      </c>
      <c r="K148" s="95">
        <v>1</v>
      </c>
      <c r="L148" s="95">
        <v>17594</v>
      </c>
      <c r="M148" s="95">
        <v>-10</v>
      </c>
      <c r="N148" s="95">
        <v>1</v>
      </c>
      <c r="O148" s="95">
        <v>17835</v>
      </c>
      <c r="P148" s="95">
        <v>-10</v>
      </c>
      <c r="Q148" s="95">
        <v>1</v>
      </c>
      <c r="R148" s="95">
        <v>18351</v>
      </c>
      <c r="S148" s="95">
        <v>-10</v>
      </c>
      <c r="T148" s="95">
        <v>1</v>
      </c>
      <c r="U148" s="95">
        <v>19341</v>
      </c>
      <c r="V148" s="95">
        <v>-10</v>
      </c>
      <c r="W148" s="95">
        <v>1</v>
      </c>
      <c r="X148" s="95">
        <v>21126</v>
      </c>
      <c r="Y148" s="95">
        <v>-10</v>
      </c>
      <c r="Z148" s="95">
        <v>1</v>
      </c>
      <c r="AA148" s="95">
        <v>20687</v>
      </c>
      <c r="AB148" s="95">
        <v>-10</v>
      </c>
      <c r="AC148" s="95">
        <v>1</v>
      </c>
      <c r="AD148" s="95">
        <v>19797</v>
      </c>
      <c r="AE148" s="95">
        <v>-10</v>
      </c>
      <c r="AF148" s="95">
        <v>1</v>
      </c>
      <c r="AG148" s="95">
        <v>19225</v>
      </c>
      <c r="AH148" s="95">
        <v>-10</v>
      </c>
      <c r="AI148" s="95">
        <v>1</v>
      </c>
      <c r="AJ148" s="95">
        <v>20915</v>
      </c>
      <c r="AK148" s="87">
        <v>-10</v>
      </c>
      <c r="AL148" s="87">
        <v>1</v>
      </c>
      <c r="AM148" s="87">
        <v>17673</v>
      </c>
      <c r="AN148" s="87">
        <v>-10</v>
      </c>
      <c r="AO148" s="87">
        <v>1</v>
      </c>
      <c r="AP148" s="87">
        <v>18392</v>
      </c>
      <c r="AQ148" s="87">
        <v>-10</v>
      </c>
      <c r="AR148" s="87">
        <v>1</v>
      </c>
      <c r="AS148" s="87">
        <v>16665</v>
      </c>
    </row>
    <row r="149" spans="1:45" ht="15.6" x14ac:dyDescent="0.2">
      <c r="A149" s="95">
        <v>-10</v>
      </c>
      <c r="B149" s="95">
        <v>0.5</v>
      </c>
      <c r="C149" s="95">
        <v>17192</v>
      </c>
      <c r="D149" s="95">
        <v>-10</v>
      </c>
      <c r="E149" s="95">
        <v>0.5</v>
      </c>
      <c r="F149" s="95">
        <v>17044</v>
      </c>
      <c r="G149" s="95">
        <v>-10</v>
      </c>
      <c r="H149" s="95">
        <v>0.5</v>
      </c>
      <c r="I149" s="95">
        <v>18576</v>
      </c>
      <c r="J149" s="95">
        <v>-10</v>
      </c>
      <c r="K149" s="95">
        <v>0.5</v>
      </c>
      <c r="L149" s="95">
        <v>16815</v>
      </c>
      <c r="M149" s="95">
        <v>-10</v>
      </c>
      <c r="N149" s="95">
        <v>0.5</v>
      </c>
      <c r="O149" s="95">
        <v>17025</v>
      </c>
      <c r="P149" s="95">
        <v>-10</v>
      </c>
      <c r="Q149" s="95">
        <v>0.5</v>
      </c>
      <c r="R149" s="95">
        <v>17608</v>
      </c>
      <c r="S149" s="95">
        <v>-10</v>
      </c>
      <c r="T149" s="95">
        <v>0.5</v>
      </c>
      <c r="U149" s="95">
        <v>18575</v>
      </c>
      <c r="V149" s="95">
        <v>-10</v>
      </c>
      <c r="W149" s="95">
        <v>0.5</v>
      </c>
      <c r="X149" s="95">
        <v>20293</v>
      </c>
      <c r="Y149" s="95">
        <v>-10</v>
      </c>
      <c r="Z149" s="95">
        <v>0.5</v>
      </c>
      <c r="AA149" s="95">
        <v>19799</v>
      </c>
      <c r="AB149" s="95">
        <v>-10</v>
      </c>
      <c r="AC149" s="95">
        <v>0.5</v>
      </c>
      <c r="AD149" s="95">
        <v>18827</v>
      </c>
      <c r="AE149" s="95">
        <v>-10</v>
      </c>
      <c r="AF149" s="95">
        <v>0.5</v>
      </c>
      <c r="AG149" s="95">
        <v>18296</v>
      </c>
      <c r="AH149" s="95">
        <v>-10</v>
      </c>
      <c r="AI149" s="95">
        <v>0.5</v>
      </c>
      <c r="AJ149" s="95">
        <v>19998</v>
      </c>
      <c r="AK149" s="87">
        <v>-10</v>
      </c>
      <c r="AL149" s="87">
        <v>0.5</v>
      </c>
      <c r="AM149" s="87">
        <v>16891</v>
      </c>
      <c r="AN149" s="87">
        <v>-10</v>
      </c>
      <c r="AO149" s="87">
        <v>0.5</v>
      </c>
      <c r="AP149" s="87">
        <v>17611</v>
      </c>
      <c r="AQ149" s="87">
        <v>-10</v>
      </c>
      <c r="AR149" s="87">
        <v>0.5</v>
      </c>
      <c r="AS149" s="87">
        <v>15938</v>
      </c>
    </row>
    <row r="150" spans="1:45" ht="15.6" x14ac:dyDescent="0.2">
      <c r="A150" s="95">
        <v>-10</v>
      </c>
      <c r="B150" s="95">
        <v>0.1</v>
      </c>
      <c r="C150" s="95">
        <v>14781</v>
      </c>
      <c r="D150" s="95">
        <v>-10</v>
      </c>
      <c r="E150" s="95">
        <v>0.1</v>
      </c>
      <c r="F150" s="95">
        <v>14889</v>
      </c>
      <c r="G150" s="95">
        <v>-10</v>
      </c>
      <c r="H150" s="95">
        <v>0.1</v>
      </c>
      <c r="I150" s="95">
        <v>16279</v>
      </c>
      <c r="J150" s="95">
        <v>-10</v>
      </c>
      <c r="K150" s="95">
        <v>0.1</v>
      </c>
      <c r="L150" s="95">
        <v>14848</v>
      </c>
      <c r="M150" s="95">
        <v>-10</v>
      </c>
      <c r="N150" s="95">
        <v>0.1</v>
      </c>
      <c r="O150" s="95">
        <v>14859</v>
      </c>
      <c r="P150" s="95">
        <v>-10</v>
      </c>
      <c r="Q150" s="95">
        <v>0.1</v>
      </c>
      <c r="R150" s="95">
        <v>15769</v>
      </c>
      <c r="S150" s="95">
        <v>-10</v>
      </c>
      <c r="T150" s="95">
        <v>0.1</v>
      </c>
      <c r="U150" s="95">
        <v>16709</v>
      </c>
      <c r="V150" s="95">
        <v>-10</v>
      </c>
      <c r="W150" s="95">
        <v>0.1</v>
      </c>
      <c r="X150" s="95">
        <v>18245</v>
      </c>
      <c r="Y150" s="95">
        <v>-10</v>
      </c>
      <c r="Z150" s="95">
        <v>0.1</v>
      </c>
      <c r="AA150" s="95">
        <v>17725</v>
      </c>
      <c r="AB150" s="95">
        <v>-10</v>
      </c>
      <c r="AC150" s="95">
        <v>0.1</v>
      </c>
      <c r="AD150" s="95">
        <v>16421</v>
      </c>
      <c r="AE150" s="95">
        <v>-10</v>
      </c>
      <c r="AF150" s="95">
        <v>0.1</v>
      </c>
      <c r="AG150" s="95">
        <v>15845</v>
      </c>
      <c r="AH150" s="95">
        <v>-10</v>
      </c>
      <c r="AI150" s="95">
        <v>0.1</v>
      </c>
      <c r="AJ150" s="95">
        <v>17705</v>
      </c>
      <c r="AK150" s="87">
        <v>-10</v>
      </c>
      <c r="AL150" s="87">
        <v>0.1</v>
      </c>
      <c r="AM150" s="87">
        <v>14957</v>
      </c>
      <c r="AN150" s="87">
        <v>-10</v>
      </c>
      <c r="AO150" s="87">
        <v>0.1</v>
      </c>
      <c r="AP150" s="87">
        <v>15672</v>
      </c>
      <c r="AQ150" s="87">
        <v>-10</v>
      </c>
      <c r="AR150" s="87">
        <v>0.1</v>
      </c>
      <c r="AS150" s="87">
        <v>14201</v>
      </c>
    </row>
    <row r="151" spans="1:45" ht="15.6" x14ac:dyDescent="0.3">
      <c r="A151" s="95">
        <v>4</v>
      </c>
      <c r="B151" s="94">
        <v>25</v>
      </c>
      <c r="C151" s="95">
        <v>16215</v>
      </c>
      <c r="D151" s="95">
        <v>4</v>
      </c>
      <c r="E151" s="94">
        <v>25</v>
      </c>
      <c r="F151" s="95">
        <v>15752</v>
      </c>
      <c r="G151" s="95">
        <v>4</v>
      </c>
      <c r="H151" s="94">
        <v>25</v>
      </c>
      <c r="I151" s="95">
        <v>17154</v>
      </c>
      <c r="J151" s="95">
        <v>4</v>
      </c>
      <c r="K151" s="94">
        <v>25</v>
      </c>
      <c r="L151" s="95">
        <v>15386</v>
      </c>
      <c r="M151" s="95">
        <v>4</v>
      </c>
      <c r="N151" s="94">
        <v>25</v>
      </c>
      <c r="O151" s="95">
        <v>16420</v>
      </c>
      <c r="P151" s="95">
        <v>4</v>
      </c>
      <c r="Q151" s="94">
        <v>25</v>
      </c>
      <c r="R151" s="95">
        <v>16663</v>
      </c>
      <c r="S151" s="95">
        <v>4</v>
      </c>
      <c r="T151" s="94">
        <v>25</v>
      </c>
      <c r="U151" s="94">
        <v>16669</v>
      </c>
      <c r="V151" s="95">
        <v>4</v>
      </c>
      <c r="W151" s="94">
        <v>25</v>
      </c>
      <c r="X151" s="95">
        <v>15821</v>
      </c>
      <c r="Y151" s="95">
        <v>4</v>
      </c>
      <c r="Z151" s="94">
        <v>25</v>
      </c>
      <c r="AA151" s="95">
        <v>17556</v>
      </c>
      <c r="AB151" s="95">
        <v>4</v>
      </c>
      <c r="AC151" s="94">
        <v>25</v>
      </c>
      <c r="AD151" s="95">
        <v>15755</v>
      </c>
      <c r="AE151" s="95">
        <v>4</v>
      </c>
      <c r="AF151" s="94">
        <v>25</v>
      </c>
      <c r="AG151" s="95">
        <v>15335</v>
      </c>
      <c r="AH151" s="95">
        <v>4</v>
      </c>
      <c r="AI151" s="94">
        <v>25</v>
      </c>
      <c r="AJ151" s="95">
        <v>16636</v>
      </c>
      <c r="AK151" s="87">
        <v>4</v>
      </c>
      <c r="AL151" s="86">
        <v>25</v>
      </c>
      <c r="AM151" s="87">
        <v>16079</v>
      </c>
      <c r="AN151" s="87">
        <v>4</v>
      </c>
      <c r="AO151" s="86">
        <v>25</v>
      </c>
      <c r="AP151" s="87">
        <v>16623</v>
      </c>
      <c r="AQ151" s="87">
        <v>4</v>
      </c>
      <c r="AR151" s="86">
        <v>25</v>
      </c>
      <c r="AS151" s="87">
        <v>15716</v>
      </c>
    </row>
    <row r="152" spans="1:45" ht="15.6" x14ac:dyDescent="0.2">
      <c r="A152" s="95">
        <v>4</v>
      </c>
      <c r="B152" s="95">
        <v>10</v>
      </c>
      <c r="C152" s="95">
        <v>15183</v>
      </c>
      <c r="D152" s="95">
        <v>4</v>
      </c>
      <c r="E152" s="95">
        <v>10</v>
      </c>
      <c r="F152" s="95">
        <v>14423</v>
      </c>
      <c r="G152" s="95">
        <v>4</v>
      </c>
      <c r="H152" s="95">
        <v>10</v>
      </c>
      <c r="I152" s="95">
        <v>15661</v>
      </c>
      <c r="J152" s="95">
        <v>4</v>
      </c>
      <c r="K152" s="95">
        <v>10</v>
      </c>
      <c r="L152" s="95">
        <v>14238</v>
      </c>
      <c r="M152" s="95">
        <v>4</v>
      </c>
      <c r="N152" s="95">
        <v>10</v>
      </c>
      <c r="O152" s="95">
        <v>15065</v>
      </c>
      <c r="P152" s="95">
        <v>4</v>
      </c>
      <c r="Q152" s="95">
        <v>10</v>
      </c>
      <c r="R152" s="95">
        <v>15446</v>
      </c>
      <c r="S152" s="95">
        <v>4</v>
      </c>
      <c r="T152" s="95">
        <v>10</v>
      </c>
      <c r="U152" s="95">
        <v>15599</v>
      </c>
      <c r="V152" s="95">
        <v>4</v>
      </c>
      <c r="W152" s="95">
        <v>10</v>
      </c>
      <c r="X152" s="95">
        <v>14678</v>
      </c>
      <c r="Y152" s="95">
        <v>4</v>
      </c>
      <c r="Z152" s="95">
        <v>10</v>
      </c>
      <c r="AA152" s="95">
        <v>16316</v>
      </c>
      <c r="AB152" s="95">
        <v>4</v>
      </c>
      <c r="AC152" s="95">
        <v>10</v>
      </c>
      <c r="AD152" s="95">
        <v>14115</v>
      </c>
      <c r="AE152" s="95">
        <v>4</v>
      </c>
      <c r="AF152" s="95">
        <v>10</v>
      </c>
      <c r="AG152" s="95">
        <v>13713</v>
      </c>
      <c r="AH152" s="95">
        <v>4</v>
      </c>
      <c r="AI152" s="95">
        <v>10</v>
      </c>
      <c r="AJ152" s="95">
        <v>15205</v>
      </c>
      <c r="AK152" s="87">
        <v>4</v>
      </c>
      <c r="AL152" s="87">
        <v>10</v>
      </c>
      <c r="AM152" s="87">
        <v>14764</v>
      </c>
      <c r="AN152" s="87">
        <v>4</v>
      </c>
      <c r="AO152" s="87">
        <v>10</v>
      </c>
      <c r="AP152" s="87">
        <v>15315</v>
      </c>
      <c r="AQ152" s="87">
        <v>4</v>
      </c>
      <c r="AR152" s="87">
        <v>10</v>
      </c>
      <c r="AS152" s="87">
        <v>14541</v>
      </c>
    </row>
    <row r="153" spans="1:45" ht="15.6" x14ac:dyDescent="0.3">
      <c r="A153" s="95">
        <v>4</v>
      </c>
      <c r="B153" s="95">
        <v>5</v>
      </c>
      <c r="C153" s="95">
        <v>14306</v>
      </c>
      <c r="D153" s="95">
        <v>4</v>
      </c>
      <c r="E153" s="95">
        <v>5</v>
      </c>
      <c r="F153" s="95">
        <v>13326</v>
      </c>
      <c r="G153" s="95">
        <v>4</v>
      </c>
      <c r="H153" s="95">
        <v>5</v>
      </c>
      <c r="I153" s="95">
        <v>14496</v>
      </c>
      <c r="J153" s="95">
        <v>4</v>
      </c>
      <c r="K153" s="95">
        <v>5</v>
      </c>
      <c r="L153" s="95">
        <v>13354</v>
      </c>
      <c r="M153" s="95">
        <v>4</v>
      </c>
      <c r="N153" s="95">
        <v>5</v>
      </c>
      <c r="O153" s="95">
        <v>14091</v>
      </c>
      <c r="P153" s="95">
        <v>4</v>
      </c>
      <c r="Q153" s="95">
        <v>5</v>
      </c>
      <c r="R153" s="95">
        <v>14505</v>
      </c>
      <c r="S153" s="95">
        <v>4</v>
      </c>
      <c r="T153" s="95">
        <v>5</v>
      </c>
      <c r="U153" s="94">
        <v>14683</v>
      </c>
      <c r="V153" s="95">
        <v>4</v>
      </c>
      <c r="W153" s="95">
        <v>5</v>
      </c>
      <c r="X153" s="95">
        <v>13731</v>
      </c>
      <c r="Y153" s="95">
        <v>4</v>
      </c>
      <c r="Z153" s="95">
        <v>5</v>
      </c>
      <c r="AA153" s="95">
        <v>15266</v>
      </c>
      <c r="AB153" s="95">
        <v>4</v>
      </c>
      <c r="AC153" s="95">
        <v>5</v>
      </c>
      <c r="AD153" s="95">
        <v>12933</v>
      </c>
      <c r="AE153" s="95">
        <v>4</v>
      </c>
      <c r="AF153" s="95">
        <v>5</v>
      </c>
      <c r="AG153" s="95">
        <v>12634</v>
      </c>
      <c r="AH153" s="95">
        <v>4</v>
      </c>
      <c r="AI153" s="95">
        <v>5</v>
      </c>
      <c r="AJ153" s="95">
        <v>13979</v>
      </c>
      <c r="AK153" s="87">
        <v>4</v>
      </c>
      <c r="AL153" s="87">
        <v>5</v>
      </c>
      <c r="AM153" s="87">
        <v>13743</v>
      </c>
      <c r="AN153" s="87">
        <v>4</v>
      </c>
      <c r="AO153" s="87">
        <v>5</v>
      </c>
      <c r="AP153" s="87">
        <v>14306</v>
      </c>
      <c r="AQ153" s="87">
        <v>4</v>
      </c>
      <c r="AR153" s="87">
        <v>5</v>
      </c>
      <c r="AS153" s="87">
        <v>13675</v>
      </c>
    </row>
    <row r="154" spans="1:45" ht="15.6" x14ac:dyDescent="0.2">
      <c r="A154" s="95">
        <v>4</v>
      </c>
      <c r="B154" s="95">
        <v>1</v>
      </c>
      <c r="C154" s="95">
        <v>11350</v>
      </c>
      <c r="D154" s="95">
        <v>4</v>
      </c>
      <c r="E154" s="95">
        <v>1</v>
      </c>
      <c r="F154" s="95">
        <v>10524</v>
      </c>
      <c r="G154" s="95">
        <v>4</v>
      </c>
      <c r="H154" s="95">
        <v>1</v>
      </c>
      <c r="I154" s="95">
        <v>11862</v>
      </c>
      <c r="J154" s="95">
        <v>4</v>
      </c>
      <c r="K154" s="95">
        <v>1</v>
      </c>
      <c r="L154" s="95">
        <v>11226</v>
      </c>
      <c r="M154" s="95">
        <v>4</v>
      </c>
      <c r="N154" s="95">
        <v>1</v>
      </c>
      <c r="O154" s="95">
        <v>11817</v>
      </c>
      <c r="P154" s="95">
        <v>4</v>
      </c>
      <c r="Q154" s="95">
        <v>1</v>
      </c>
      <c r="R154" s="95">
        <v>12345</v>
      </c>
      <c r="S154" s="95">
        <v>4</v>
      </c>
      <c r="T154" s="95">
        <v>1</v>
      </c>
      <c r="U154" s="95">
        <v>12311</v>
      </c>
      <c r="V154" s="95">
        <v>4</v>
      </c>
      <c r="W154" s="95">
        <v>1</v>
      </c>
      <c r="X154" s="95">
        <v>11465</v>
      </c>
      <c r="Y154" s="95">
        <v>4</v>
      </c>
      <c r="Z154" s="95">
        <v>1</v>
      </c>
      <c r="AA154" s="95">
        <v>12776</v>
      </c>
      <c r="AB154" s="95">
        <v>4</v>
      </c>
      <c r="AC154" s="95">
        <v>1</v>
      </c>
      <c r="AD154" s="95">
        <v>10194</v>
      </c>
      <c r="AE154" s="95">
        <v>4</v>
      </c>
      <c r="AF154" s="95">
        <v>1</v>
      </c>
      <c r="AG154" s="95">
        <v>9891</v>
      </c>
      <c r="AH154" s="95">
        <v>4</v>
      </c>
      <c r="AI154" s="95">
        <v>1</v>
      </c>
      <c r="AJ154" s="95">
        <v>11094</v>
      </c>
      <c r="AK154" s="87">
        <v>4</v>
      </c>
      <c r="AL154" s="87">
        <v>1</v>
      </c>
      <c r="AM154" s="87">
        <v>11426</v>
      </c>
      <c r="AN154" s="87">
        <v>4</v>
      </c>
      <c r="AO154" s="87">
        <v>1</v>
      </c>
      <c r="AP154" s="87">
        <v>11882</v>
      </c>
      <c r="AQ154" s="87">
        <v>4</v>
      </c>
      <c r="AR154" s="87">
        <v>1</v>
      </c>
      <c r="AS154" s="87">
        <v>11514</v>
      </c>
    </row>
    <row r="155" spans="1:45" ht="15.6" x14ac:dyDescent="0.3">
      <c r="A155" s="95">
        <v>4</v>
      </c>
      <c r="B155" s="95">
        <v>0.5</v>
      </c>
      <c r="C155" s="95">
        <v>10358</v>
      </c>
      <c r="D155" s="95">
        <v>4</v>
      </c>
      <c r="E155" s="95">
        <v>0.5</v>
      </c>
      <c r="F155" s="95">
        <v>9433</v>
      </c>
      <c r="G155" s="95">
        <v>4</v>
      </c>
      <c r="H155" s="95">
        <v>0.5</v>
      </c>
      <c r="I155" s="95">
        <v>10640</v>
      </c>
      <c r="J155" s="95">
        <v>4</v>
      </c>
      <c r="K155" s="95">
        <v>0.5</v>
      </c>
      <c r="L155" s="95">
        <v>10272</v>
      </c>
      <c r="M155" s="95">
        <v>4</v>
      </c>
      <c r="N155" s="95">
        <v>0.5</v>
      </c>
      <c r="O155" s="95">
        <v>10827</v>
      </c>
      <c r="P155" s="95">
        <v>4</v>
      </c>
      <c r="Q155" s="95">
        <v>0.5</v>
      </c>
      <c r="R155" s="95">
        <v>11381</v>
      </c>
      <c r="S155" s="95">
        <v>4</v>
      </c>
      <c r="T155" s="95">
        <v>0.5</v>
      </c>
      <c r="U155" s="94">
        <v>11303</v>
      </c>
      <c r="V155" s="95">
        <v>4</v>
      </c>
      <c r="W155" s="95">
        <v>0.5</v>
      </c>
      <c r="X155" s="95">
        <v>10464</v>
      </c>
      <c r="Y155" s="95">
        <v>4</v>
      </c>
      <c r="Z155" s="95">
        <v>0.5</v>
      </c>
      <c r="AA155" s="95">
        <v>11690</v>
      </c>
      <c r="AB155" s="95">
        <v>4</v>
      </c>
      <c r="AC155" s="95">
        <v>0.5</v>
      </c>
      <c r="AD155" s="95">
        <v>9070</v>
      </c>
      <c r="AE155" s="95">
        <v>4</v>
      </c>
      <c r="AF155" s="95">
        <v>0.5</v>
      </c>
      <c r="AG155" s="95">
        <v>8787</v>
      </c>
      <c r="AH155" s="95">
        <v>4</v>
      </c>
      <c r="AI155" s="95">
        <v>0.5</v>
      </c>
      <c r="AJ155" s="95">
        <v>9884</v>
      </c>
      <c r="AK155" s="87">
        <v>4</v>
      </c>
      <c r="AL155" s="87">
        <v>0.5</v>
      </c>
      <c r="AM155" s="87">
        <v>10375</v>
      </c>
      <c r="AN155" s="87">
        <v>4</v>
      </c>
      <c r="AO155" s="87">
        <v>0.5</v>
      </c>
      <c r="AP155" s="87">
        <v>10839</v>
      </c>
      <c r="AQ155" s="87">
        <v>4</v>
      </c>
      <c r="AR155" s="87">
        <v>0.5</v>
      </c>
      <c r="AS155" s="87">
        <v>10575</v>
      </c>
    </row>
    <row r="156" spans="1:45" ht="15.6" x14ac:dyDescent="0.2">
      <c r="A156" s="95">
        <v>4</v>
      </c>
      <c r="B156" s="95">
        <v>0.1</v>
      </c>
      <c r="C156" s="95">
        <v>7991</v>
      </c>
      <c r="D156" s="95">
        <v>4</v>
      </c>
      <c r="E156" s="95">
        <v>0.1</v>
      </c>
      <c r="F156" s="95">
        <v>6991</v>
      </c>
      <c r="G156" s="95">
        <v>4</v>
      </c>
      <c r="H156" s="95">
        <v>0.1</v>
      </c>
      <c r="I156" s="95">
        <v>8319</v>
      </c>
      <c r="J156" s="95">
        <v>4</v>
      </c>
      <c r="K156" s="95">
        <v>0.1</v>
      </c>
      <c r="L156" s="95">
        <v>8108</v>
      </c>
      <c r="M156" s="95">
        <v>4</v>
      </c>
      <c r="N156" s="95">
        <v>0.1</v>
      </c>
      <c r="O156" s="95">
        <v>8515</v>
      </c>
      <c r="P156" s="95">
        <v>4</v>
      </c>
      <c r="Q156" s="95">
        <v>0.1</v>
      </c>
      <c r="R156" s="95">
        <v>9103</v>
      </c>
      <c r="S156" s="95">
        <v>4</v>
      </c>
      <c r="T156" s="95">
        <v>0.1</v>
      </c>
      <c r="U156" s="95">
        <v>8985</v>
      </c>
      <c r="V156" s="95">
        <v>4</v>
      </c>
      <c r="W156" s="95">
        <v>0.1</v>
      </c>
      <c r="X156" s="95">
        <v>8238</v>
      </c>
      <c r="Y156" s="95">
        <v>4</v>
      </c>
      <c r="Z156" s="95">
        <v>0.1</v>
      </c>
      <c r="AA156" s="95">
        <v>9264</v>
      </c>
      <c r="AB156" s="95">
        <v>4</v>
      </c>
      <c r="AC156" s="95">
        <v>0.1</v>
      </c>
      <c r="AD156" s="95">
        <v>6609</v>
      </c>
      <c r="AE156" s="95">
        <v>4</v>
      </c>
      <c r="AF156" s="95">
        <v>0.1</v>
      </c>
      <c r="AG156" s="95">
        <v>6566</v>
      </c>
      <c r="AH156" s="95">
        <v>4</v>
      </c>
      <c r="AI156" s="95">
        <v>0.1</v>
      </c>
      <c r="AJ156" s="95">
        <v>7089</v>
      </c>
      <c r="AK156" s="87">
        <v>4</v>
      </c>
      <c r="AL156" s="87">
        <v>0.1</v>
      </c>
      <c r="AM156" s="87">
        <v>8082</v>
      </c>
      <c r="AN156" s="87">
        <v>4</v>
      </c>
      <c r="AO156" s="87">
        <v>0.1</v>
      </c>
      <c r="AP156" s="87">
        <v>8310</v>
      </c>
      <c r="AQ156" s="87">
        <v>4</v>
      </c>
      <c r="AR156" s="87">
        <v>0.1</v>
      </c>
      <c r="AS156" s="87">
        <v>8253</v>
      </c>
    </row>
    <row r="157" spans="1:45" ht="15.6" x14ac:dyDescent="0.3">
      <c r="A157" s="95">
        <v>25</v>
      </c>
      <c r="B157" s="94">
        <v>25</v>
      </c>
      <c r="C157" s="95">
        <v>6923</v>
      </c>
      <c r="D157" s="95">
        <v>25</v>
      </c>
      <c r="E157" s="94">
        <v>25</v>
      </c>
      <c r="F157" s="95">
        <v>6841</v>
      </c>
      <c r="G157" s="95">
        <v>25</v>
      </c>
      <c r="H157" s="94">
        <v>25</v>
      </c>
      <c r="I157" s="95">
        <v>7120</v>
      </c>
      <c r="J157" s="95">
        <v>25</v>
      </c>
      <c r="K157" s="94">
        <v>25</v>
      </c>
      <c r="L157" s="95">
        <v>6699</v>
      </c>
      <c r="M157" s="95">
        <v>25</v>
      </c>
      <c r="N157" s="94">
        <v>25</v>
      </c>
      <c r="O157" s="95">
        <v>6699</v>
      </c>
      <c r="P157" s="95">
        <v>25</v>
      </c>
      <c r="Q157" s="94">
        <v>25</v>
      </c>
      <c r="R157" s="95">
        <v>7436</v>
      </c>
      <c r="S157" s="95">
        <v>25</v>
      </c>
      <c r="T157" s="94">
        <v>25</v>
      </c>
      <c r="U157" s="95">
        <v>8324</v>
      </c>
      <c r="V157" s="95">
        <v>25</v>
      </c>
      <c r="W157" s="94">
        <v>25</v>
      </c>
      <c r="X157" s="95">
        <v>7913</v>
      </c>
      <c r="Y157" s="95">
        <v>25</v>
      </c>
      <c r="Z157" s="94">
        <v>25</v>
      </c>
      <c r="AA157" s="95">
        <v>9045</v>
      </c>
      <c r="AB157" s="95">
        <v>25</v>
      </c>
      <c r="AC157" s="94">
        <v>25</v>
      </c>
      <c r="AD157" s="95">
        <v>6966</v>
      </c>
      <c r="AE157" s="95">
        <v>25</v>
      </c>
      <c r="AF157" s="94">
        <v>25</v>
      </c>
      <c r="AG157" s="95">
        <v>7227</v>
      </c>
      <c r="AH157" s="95">
        <v>25</v>
      </c>
      <c r="AI157" s="94">
        <v>25</v>
      </c>
      <c r="AJ157" s="95">
        <v>7056</v>
      </c>
      <c r="AK157" s="87">
        <v>25</v>
      </c>
      <c r="AL157" s="86">
        <v>25</v>
      </c>
      <c r="AM157" s="87">
        <v>6829</v>
      </c>
      <c r="AN157" s="87">
        <v>25</v>
      </c>
      <c r="AO157" s="86">
        <v>25</v>
      </c>
      <c r="AP157" s="87">
        <v>7434</v>
      </c>
      <c r="AQ157" s="87">
        <v>25</v>
      </c>
      <c r="AR157" s="86">
        <v>25</v>
      </c>
      <c r="AS157" s="87">
        <v>7172</v>
      </c>
    </row>
    <row r="158" spans="1:45" ht="15.6" x14ac:dyDescent="0.2">
      <c r="A158" s="95">
        <v>25</v>
      </c>
      <c r="B158" s="95">
        <v>10</v>
      </c>
      <c r="C158" s="95">
        <v>5567</v>
      </c>
      <c r="D158" s="95">
        <v>25</v>
      </c>
      <c r="E158" s="95">
        <v>10</v>
      </c>
      <c r="F158" s="95">
        <v>5249</v>
      </c>
      <c r="G158" s="95">
        <v>25</v>
      </c>
      <c r="H158" s="95">
        <v>10</v>
      </c>
      <c r="I158" s="95">
        <v>5656</v>
      </c>
      <c r="J158" s="95">
        <v>25</v>
      </c>
      <c r="K158" s="95">
        <v>10</v>
      </c>
      <c r="L158" s="95">
        <v>5409</v>
      </c>
      <c r="M158" s="95">
        <v>25</v>
      </c>
      <c r="N158" s="95">
        <v>10</v>
      </c>
      <c r="O158" s="95">
        <v>5409</v>
      </c>
      <c r="P158" s="95">
        <v>25</v>
      </c>
      <c r="Q158" s="95">
        <v>10</v>
      </c>
      <c r="R158" s="95">
        <v>6134</v>
      </c>
      <c r="S158" s="95">
        <v>25</v>
      </c>
      <c r="T158" s="95">
        <v>10</v>
      </c>
      <c r="U158" s="95">
        <v>6860</v>
      </c>
      <c r="V158" s="95">
        <v>25</v>
      </c>
      <c r="W158" s="95">
        <v>10</v>
      </c>
      <c r="X158" s="95">
        <v>6594</v>
      </c>
      <c r="Y158" s="95">
        <v>25</v>
      </c>
      <c r="Z158" s="95">
        <v>10</v>
      </c>
      <c r="AA158" s="95">
        <v>7586</v>
      </c>
      <c r="AB158" s="95">
        <v>25</v>
      </c>
      <c r="AC158" s="95">
        <v>10</v>
      </c>
      <c r="AD158" s="95">
        <v>5627</v>
      </c>
      <c r="AE158" s="95">
        <v>25</v>
      </c>
      <c r="AF158" s="95">
        <v>10</v>
      </c>
      <c r="AG158" s="95">
        <v>5604</v>
      </c>
      <c r="AH158" s="95">
        <v>25</v>
      </c>
      <c r="AI158" s="95">
        <v>10</v>
      </c>
      <c r="AJ158" s="95">
        <v>5583</v>
      </c>
      <c r="AK158" s="87">
        <v>25</v>
      </c>
      <c r="AL158" s="87">
        <v>10</v>
      </c>
      <c r="AM158" s="87">
        <v>5609</v>
      </c>
      <c r="AN158" s="87">
        <v>25</v>
      </c>
      <c r="AO158" s="87">
        <v>10</v>
      </c>
      <c r="AP158" s="87">
        <v>6125</v>
      </c>
      <c r="AQ158" s="87">
        <v>25</v>
      </c>
      <c r="AR158" s="87">
        <v>10</v>
      </c>
      <c r="AS158" s="87">
        <v>5832</v>
      </c>
    </row>
    <row r="159" spans="1:45" ht="15.6" x14ac:dyDescent="0.2">
      <c r="A159" s="95">
        <v>25</v>
      </c>
      <c r="B159" s="95">
        <v>5</v>
      </c>
      <c r="C159" s="95">
        <v>4577</v>
      </c>
      <c r="D159" s="95">
        <v>25</v>
      </c>
      <c r="E159" s="95">
        <v>5</v>
      </c>
      <c r="F159" s="95">
        <v>4370</v>
      </c>
      <c r="G159" s="95">
        <v>25</v>
      </c>
      <c r="H159" s="95">
        <v>5</v>
      </c>
      <c r="I159" s="95">
        <v>4906</v>
      </c>
      <c r="J159" s="95">
        <v>25</v>
      </c>
      <c r="K159" s="95">
        <v>5</v>
      </c>
      <c r="L159" s="95">
        <v>4620</v>
      </c>
      <c r="M159" s="95">
        <v>25</v>
      </c>
      <c r="N159" s="95">
        <v>5</v>
      </c>
      <c r="O159" s="95">
        <v>4620</v>
      </c>
      <c r="P159" s="95">
        <v>25</v>
      </c>
      <c r="Q159" s="95">
        <v>5</v>
      </c>
      <c r="R159" s="95">
        <v>5247</v>
      </c>
      <c r="S159" s="95">
        <v>25</v>
      </c>
      <c r="T159" s="95">
        <v>5</v>
      </c>
      <c r="U159" s="95">
        <v>5589</v>
      </c>
      <c r="V159" s="95">
        <v>25</v>
      </c>
      <c r="W159" s="95">
        <v>5</v>
      </c>
      <c r="X159" s="95">
        <v>5751</v>
      </c>
      <c r="Y159" s="95">
        <v>25</v>
      </c>
      <c r="Z159" s="95">
        <v>5</v>
      </c>
      <c r="AA159" s="95">
        <v>6371</v>
      </c>
      <c r="AB159" s="95">
        <v>25</v>
      </c>
      <c r="AC159" s="95">
        <v>5</v>
      </c>
      <c r="AD159" s="95">
        <v>4645</v>
      </c>
      <c r="AE159" s="95">
        <v>25</v>
      </c>
      <c r="AF159" s="95">
        <v>5</v>
      </c>
      <c r="AG159" s="95">
        <v>4770</v>
      </c>
      <c r="AH159" s="95">
        <v>25</v>
      </c>
      <c r="AI159" s="95">
        <v>5</v>
      </c>
      <c r="AJ159" s="95">
        <v>4781</v>
      </c>
      <c r="AK159" s="87">
        <v>25</v>
      </c>
      <c r="AL159" s="87">
        <v>5</v>
      </c>
      <c r="AM159" s="87">
        <v>4604</v>
      </c>
      <c r="AN159" s="87">
        <v>25</v>
      </c>
      <c r="AO159" s="87">
        <v>5</v>
      </c>
      <c r="AP159" s="87">
        <v>5202</v>
      </c>
      <c r="AQ159" s="87">
        <v>25</v>
      </c>
      <c r="AR159" s="87">
        <v>5</v>
      </c>
      <c r="AS159" s="87">
        <v>4816</v>
      </c>
    </row>
    <row r="160" spans="1:45" ht="15.6" x14ac:dyDescent="0.2">
      <c r="A160" s="95">
        <v>25</v>
      </c>
      <c r="B160" s="95">
        <v>1</v>
      </c>
      <c r="C160" s="95">
        <v>2826</v>
      </c>
      <c r="D160" s="95">
        <v>25</v>
      </c>
      <c r="E160" s="95">
        <v>1</v>
      </c>
      <c r="F160" s="95">
        <v>2655</v>
      </c>
      <c r="G160" s="95">
        <v>25</v>
      </c>
      <c r="H160" s="95">
        <v>1</v>
      </c>
      <c r="I160" s="95">
        <v>3061</v>
      </c>
      <c r="J160" s="95">
        <v>25</v>
      </c>
      <c r="K160" s="95">
        <v>1</v>
      </c>
      <c r="L160" s="95">
        <v>2987</v>
      </c>
      <c r="M160" s="95">
        <v>25</v>
      </c>
      <c r="N160" s="95">
        <v>1</v>
      </c>
      <c r="O160" s="95">
        <v>2987</v>
      </c>
      <c r="P160" s="95">
        <v>25</v>
      </c>
      <c r="Q160" s="95">
        <v>1</v>
      </c>
      <c r="R160" s="95">
        <v>3488</v>
      </c>
      <c r="S160" s="95">
        <v>25</v>
      </c>
      <c r="T160" s="95">
        <v>1</v>
      </c>
      <c r="U160" s="95">
        <v>3667</v>
      </c>
      <c r="V160" s="95">
        <v>25</v>
      </c>
      <c r="W160" s="95">
        <v>1</v>
      </c>
      <c r="X160" s="95">
        <v>3853</v>
      </c>
      <c r="Y160" s="95">
        <v>25</v>
      </c>
      <c r="Z160" s="95">
        <v>1</v>
      </c>
      <c r="AA160" s="95">
        <v>4192</v>
      </c>
      <c r="AB160" s="95">
        <v>25</v>
      </c>
      <c r="AC160" s="95">
        <v>1</v>
      </c>
      <c r="AD160" s="95">
        <v>2737</v>
      </c>
      <c r="AE160" s="95">
        <v>25</v>
      </c>
      <c r="AF160" s="95">
        <v>1</v>
      </c>
      <c r="AG160" s="95">
        <v>3007</v>
      </c>
      <c r="AH160" s="95">
        <v>25</v>
      </c>
      <c r="AI160" s="95">
        <v>1</v>
      </c>
      <c r="AJ160" s="95">
        <v>2940</v>
      </c>
      <c r="AK160" s="87">
        <v>25</v>
      </c>
      <c r="AL160" s="87">
        <v>1</v>
      </c>
      <c r="AM160" s="87">
        <v>2918</v>
      </c>
      <c r="AN160" s="87">
        <v>25</v>
      </c>
      <c r="AO160" s="87">
        <v>1</v>
      </c>
      <c r="AP160" s="87">
        <v>3327</v>
      </c>
      <c r="AQ160" s="87">
        <v>25</v>
      </c>
      <c r="AR160" s="87">
        <v>1</v>
      </c>
      <c r="AS160" s="87">
        <v>3106</v>
      </c>
    </row>
    <row r="161" spans="1:45" ht="15.6" x14ac:dyDescent="0.2">
      <c r="A161" s="95">
        <v>25</v>
      </c>
      <c r="B161" s="95">
        <v>0.5</v>
      </c>
      <c r="C161" s="95">
        <v>2285</v>
      </c>
      <c r="D161" s="95">
        <v>25</v>
      </c>
      <c r="E161" s="95">
        <v>0.5</v>
      </c>
      <c r="F161" s="95">
        <v>2151</v>
      </c>
      <c r="G161" s="95">
        <v>25</v>
      </c>
      <c r="H161" s="95">
        <v>0.5</v>
      </c>
      <c r="I161" s="95">
        <v>2308</v>
      </c>
      <c r="J161" s="95">
        <v>25</v>
      </c>
      <c r="K161" s="95">
        <v>0.5</v>
      </c>
      <c r="L161" s="95">
        <v>2472</v>
      </c>
      <c r="M161" s="95">
        <v>25</v>
      </c>
      <c r="N161" s="95">
        <v>0.5</v>
      </c>
      <c r="O161" s="95">
        <v>2472</v>
      </c>
      <c r="P161" s="95">
        <v>25</v>
      </c>
      <c r="Q161" s="95">
        <v>0.5</v>
      </c>
      <c r="R161" s="95">
        <v>2863</v>
      </c>
      <c r="S161" s="95">
        <v>25</v>
      </c>
      <c r="T161" s="95">
        <v>0.5</v>
      </c>
      <c r="U161" s="95">
        <v>3097</v>
      </c>
      <c r="V161" s="95">
        <v>25</v>
      </c>
      <c r="W161" s="95">
        <v>0.5</v>
      </c>
      <c r="X161" s="95">
        <v>3186</v>
      </c>
      <c r="Y161" s="95">
        <v>25</v>
      </c>
      <c r="Z161" s="95">
        <v>0.5</v>
      </c>
      <c r="AA161" s="95">
        <v>3439</v>
      </c>
      <c r="AB161" s="95">
        <v>25</v>
      </c>
      <c r="AC161" s="95">
        <v>0.5</v>
      </c>
      <c r="AD161" s="95">
        <v>2155</v>
      </c>
      <c r="AE161" s="95">
        <v>25</v>
      </c>
      <c r="AF161" s="95">
        <v>0.5</v>
      </c>
      <c r="AG161" s="95">
        <v>2388</v>
      </c>
      <c r="AH161" s="95">
        <v>25</v>
      </c>
      <c r="AI161" s="95">
        <v>0.5</v>
      </c>
      <c r="AJ161" s="95">
        <v>2317</v>
      </c>
      <c r="AK161" s="87">
        <v>25</v>
      </c>
      <c r="AL161" s="87">
        <v>0.5</v>
      </c>
      <c r="AM161" s="87">
        <v>2422</v>
      </c>
      <c r="AN161" s="87">
        <v>25</v>
      </c>
      <c r="AO161" s="87">
        <v>0.5</v>
      </c>
      <c r="AP161" s="87">
        <v>2795</v>
      </c>
      <c r="AQ161" s="87">
        <v>25</v>
      </c>
      <c r="AR161" s="87">
        <v>0.5</v>
      </c>
      <c r="AS161" s="87">
        <v>2552</v>
      </c>
    </row>
    <row r="162" spans="1:45" ht="15.6" x14ac:dyDescent="0.2">
      <c r="A162" s="95">
        <v>25</v>
      </c>
      <c r="B162" s="95">
        <v>0.1</v>
      </c>
      <c r="C162" s="95">
        <v>1242</v>
      </c>
      <c r="D162" s="95">
        <v>25</v>
      </c>
      <c r="E162" s="95">
        <v>0.1</v>
      </c>
      <c r="F162" s="95">
        <v>1130</v>
      </c>
      <c r="G162" s="95">
        <v>25</v>
      </c>
      <c r="H162" s="95">
        <v>0.1</v>
      </c>
      <c r="I162" s="95">
        <v>1229</v>
      </c>
      <c r="J162" s="95">
        <v>25</v>
      </c>
      <c r="K162" s="95">
        <v>0.1</v>
      </c>
      <c r="L162" s="95">
        <v>1452</v>
      </c>
      <c r="M162" s="95">
        <v>25</v>
      </c>
      <c r="N162" s="95">
        <v>0.1</v>
      </c>
      <c r="O162" s="95">
        <v>1452</v>
      </c>
      <c r="P162" s="95">
        <v>25</v>
      </c>
      <c r="Q162" s="95">
        <v>0.1</v>
      </c>
      <c r="R162" s="95">
        <v>1707</v>
      </c>
      <c r="S162" s="95">
        <v>25</v>
      </c>
      <c r="T162" s="95">
        <v>0.1</v>
      </c>
      <c r="U162" s="95">
        <v>1833</v>
      </c>
      <c r="V162" s="95">
        <v>25</v>
      </c>
      <c r="W162" s="95">
        <v>0.1</v>
      </c>
      <c r="X162" s="95">
        <v>1895</v>
      </c>
      <c r="Y162" s="95">
        <v>25</v>
      </c>
      <c r="Z162" s="95">
        <v>0.1</v>
      </c>
      <c r="AA162" s="95">
        <v>2080</v>
      </c>
      <c r="AB162" s="95">
        <v>25</v>
      </c>
      <c r="AC162" s="95">
        <v>0.1</v>
      </c>
      <c r="AD162" s="95">
        <v>1139</v>
      </c>
      <c r="AE162" s="95">
        <v>25</v>
      </c>
      <c r="AF162" s="95">
        <v>0.1</v>
      </c>
      <c r="AG162" s="95">
        <v>1284</v>
      </c>
      <c r="AH162" s="95">
        <v>25</v>
      </c>
      <c r="AI162" s="95">
        <v>0.1</v>
      </c>
      <c r="AJ162" s="95">
        <v>1231</v>
      </c>
      <c r="AK162" s="87">
        <v>25</v>
      </c>
      <c r="AL162" s="87">
        <v>0.1</v>
      </c>
      <c r="AM162" s="87">
        <v>1413</v>
      </c>
      <c r="AN162" s="87">
        <v>25</v>
      </c>
      <c r="AO162" s="87">
        <v>0.1</v>
      </c>
      <c r="AP162" s="87">
        <v>1623</v>
      </c>
      <c r="AQ162" s="87">
        <v>25</v>
      </c>
      <c r="AR162" s="87">
        <v>0.1</v>
      </c>
      <c r="AS162" s="87">
        <v>1452</v>
      </c>
    </row>
    <row r="163" spans="1:45" ht="15.6" x14ac:dyDescent="0.3">
      <c r="A163" s="95">
        <v>37.799999999999997</v>
      </c>
      <c r="B163" s="94">
        <v>25</v>
      </c>
      <c r="C163" s="95">
        <v>2968</v>
      </c>
      <c r="D163" s="95">
        <v>37.799999999999997</v>
      </c>
      <c r="E163" s="94">
        <v>25</v>
      </c>
      <c r="F163" s="95">
        <v>3077</v>
      </c>
      <c r="G163" s="95">
        <v>37.799999999999997</v>
      </c>
      <c r="H163" s="94">
        <v>25</v>
      </c>
      <c r="I163" s="94">
        <v>3095</v>
      </c>
      <c r="J163" s="95">
        <v>37.799999999999997</v>
      </c>
      <c r="K163" s="94">
        <v>25</v>
      </c>
      <c r="L163" s="95">
        <v>3159</v>
      </c>
      <c r="M163" s="95">
        <v>37.799999999999997</v>
      </c>
      <c r="N163" s="94">
        <v>25</v>
      </c>
      <c r="O163" s="95">
        <v>3159</v>
      </c>
      <c r="P163" s="95">
        <v>37.799999999999997</v>
      </c>
      <c r="Q163" s="94">
        <v>25</v>
      </c>
      <c r="R163" s="95">
        <v>3503</v>
      </c>
      <c r="S163" s="95">
        <v>37.799999999999997</v>
      </c>
      <c r="T163" s="94">
        <v>25</v>
      </c>
      <c r="U163" s="95">
        <v>4087</v>
      </c>
      <c r="V163" s="95">
        <v>37.799999999999997</v>
      </c>
      <c r="W163" s="94">
        <v>25</v>
      </c>
      <c r="X163" s="95">
        <v>3464</v>
      </c>
      <c r="Y163" s="95">
        <v>37.799999999999997</v>
      </c>
      <c r="Z163" s="94">
        <v>25</v>
      </c>
      <c r="AA163" s="95">
        <v>4025</v>
      </c>
      <c r="AB163" s="95">
        <v>37.799999999999997</v>
      </c>
      <c r="AC163" s="94">
        <v>25</v>
      </c>
      <c r="AD163" s="95">
        <v>3099</v>
      </c>
      <c r="AE163" s="95">
        <v>37.799999999999997</v>
      </c>
      <c r="AF163" s="94">
        <v>25</v>
      </c>
      <c r="AG163" s="95">
        <v>3189</v>
      </c>
      <c r="AH163" s="95">
        <v>37.799999999999997</v>
      </c>
      <c r="AI163" s="94">
        <v>25</v>
      </c>
      <c r="AJ163" s="95">
        <v>3327</v>
      </c>
      <c r="AK163" s="87">
        <v>37.799999999999997</v>
      </c>
      <c r="AL163" s="86">
        <v>25</v>
      </c>
      <c r="AM163" s="87">
        <v>2932</v>
      </c>
      <c r="AN163" s="87">
        <v>37.799999999999997</v>
      </c>
      <c r="AO163" s="86">
        <v>25</v>
      </c>
      <c r="AP163" s="87">
        <v>3058</v>
      </c>
      <c r="AQ163" s="87">
        <v>37.799999999999997</v>
      </c>
      <c r="AR163" s="86">
        <v>25</v>
      </c>
      <c r="AS163" s="87">
        <v>3027</v>
      </c>
    </row>
    <row r="164" spans="1:45" ht="15.6" x14ac:dyDescent="0.2">
      <c r="A164" s="95">
        <v>37.799999999999997</v>
      </c>
      <c r="B164" s="95">
        <v>10</v>
      </c>
      <c r="C164" s="95">
        <v>2117</v>
      </c>
      <c r="D164" s="95">
        <v>37.799999999999997</v>
      </c>
      <c r="E164" s="95">
        <v>10</v>
      </c>
      <c r="F164" s="95">
        <v>2182</v>
      </c>
      <c r="G164" s="95">
        <v>37.799999999999997</v>
      </c>
      <c r="H164" s="95">
        <v>10</v>
      </c>
      <c r="I164" s="95">
        <v>2218</v>
      </c>
      <c r="J164" s="95">
        <v>37.799999999999997</v>
      </c>
      <c r="K164" s="95">
        <v>10</v>
      </c>
      <c r="L164" s="95">
        <v>2328</v>
      </c>
      <c r="M164" s="95">
        <v>37.799999999999997</v>
      </c>
      <c r="N164" s="95">
        <v>10</v>
      </c>
      <c r="O164" s="95">
        <v>2328</v>
      </c>
      <c r="P164" s="95">
        <v>37.799999999999997</v>
      </c>
      <c r="Q164" s="95">
        <v>10</v>
      </c>
      <c r="R164" s="95">
        <v>2630</v>
      </c>
      <c r="S164" s="95">
        <v>37.799999999999997</v>
      </c>
      <c r="T164" s="95">
        <v>10</v>
      </c>
      <c r="U164" s="95">
        <v>3012</v>
      </c>
      <c r="V164" s="95">
        <v>37.799999999999997</v>
      </c>
      <c r="W164" s="95">
        <v>10</v>
      </c>
      <c r="X164" s="95">
        <v>2589</v>
      </c>
      <c r="Y164" s="95">
        <v>37.799999999999997</v>
      </c>
      <c r="Z164" s="95">
        <v>10</v>
      </c>
      <c r="AA164" s="95">
        <v>3032</v>
      </c>
      <c r="AB164" s="95">
        <v>37.799999999999997</v>
      </c>
      <c r="AC164" s="95">
        <v>10</v>
      </c>
      <c r="AD164" s="95">
        <v>2171</v>
      </c>
      <c r="AE164" s="95">
        <v>37.799999999999997</v>
      </c>
      <c r="AF164" s="95">
        <v>10</v>
      </c>
      <c r="AG164" s="95">
        <v>2238</v>
      </c>
      <c r="AH164" s="95">
        <v>37.799999999999997</v>
      </c>
      <c r="AI164" s="95">
        <v>10</v>
      </c>
      <c r="AJ164" s="95">
        <v>2365</v>
      </c>
      <c r="AK164" s="87">
        <v>37.799999999999997</v>
      </c>
      <c r="AL164" s="87">
        <v>10</v>
      </c>
      <c r="AM164" s="87">
        <v>2127</v>
      </c>
      <c r="AN164" s="87">
        <v>37.799999999999997</v>
      </c>
      <c r="AO164" s="87">
        <v>10</v>
      </c>
      <c r="AP164" s="87">
        <v>2224</v>
      </c>
      <c r="AQ164" s="87">
        <v>37.799999999999997</v>
      </c>
      <c r="AR164" s="87">
        <v>10</v>
      </c>
      <c r="AS164" s="87">
        <v>2234</v>
      </c>
    </row>
    <row r="165" spans="1:45" ht="15.6" x14ac:dyDescent="0.3">
      <c r="A165" s="95">
        <v>37.799999999999997</v>
      </c>
      <c r="B165" s="95">
        <v>5</v>
      </c>
      <c r="C165" s="95">
        <v>1619</v>
      </c>
      <c r="D165" s="95">
        <v>37.799999999999997</v>
      </c>
      <c r="E165" s="95">
        <v>5</v>
      </c>
      <c r="F165" s="95">
        <v>1647</v>
      </c>
      <c r="G165" s="95">
        <v>37.799999999999997</v>
      </c>
      <c r="H165" s="95">
        <v>5</v>
      </c>
      <c r="I165" s="94">
        <v>1685</v>
      </c>
      <c r="J165" s="95">
        <v>37.799999999999997</v>
      </c>
      <c r="K165" s="95">
        <v>5</v>
      </c>
      <c r="L165" s="95">
        <v>1864</v>
      </c>
      <c r="M165" s="95">
        <v>37.799999999999997</v>
      </c>
      <c r="N165" s="95">
        <v>5</v>
      </c>
      <c r="O165" s="95">
        <v>1864</v>
      </c>
      <c r="P165" s="95">
        <v>37.799999999999997</v>
      </c>
      <c r="Q165" s="95">
        <v>5</v>
      </c>
      <c r="R165" s="95">
        <v>2037</v>
      </c>
      <c r="S165" s="95">
        <v>37.799999999999997</v>
      </c>
      <c r="T165" s="95">
        <v>5</v>
      </c>
      <c r="U165" s="95">
        <v>2346</v>
      </c>
      <c r="V165" s="95">
        <v>37.799999999999997</v>
      </c>
      <c r="W165" s="95">
        <v>5</v>
      </c>
      <c r="X165" s="95">
        <v>2103</v>
      </c>
      <c r="Y165" s="95">
        <v>37.799999999999997</v>
      </c>
      <c r="Z165" s="95">
        <v>5</v>
      </c>
      <c r="AA165" s="95">
        <v>2399</v>
      </c>
      <c r="AB165" s="95">
        <v>37.799999999999997</v>
      </c>
      <c r="AC165" s="95">
        <v>5</v>
      </c>
      <c r="AD165" s="95">
        <v>1605</v>
      </c>
      <c r="AE165" s="95">
        <v>37.799999999999997</v>
      </c>
      <c r="AF165" s="95">
        <v>5</v>
      </c>
      <c r="AG165" s="95">
        <v>1683</v>
      </c>
      <c r="AH165" s="95">
        <v>37.799999999999997</v>
      </c>
      <c r="AI165" s="95">
        <v>5</v>
      </c>
      <c r="AJ165" s="95">
        <v>1810</v>
      </c>
      <c r="AK165" s="87">
        <v>37.799999999999997</v>
      </c>
      <c r="AL165" s="87">
        <v>5</v>
      </c>
      <c r="AM165" s="87">
        <v>1654</v>
      </c>
      <c r="AN165" s="87">
        <v>37.799999999999997</v>
      </c>
      <c r="AO165" s="87">
        <v>5</v>
      </c>
      <c r="AP165" s="87">
        <v>1737</v>
      </c>
      <c r="AQ165" s="87">
        <v>37.799999999999997</v>
      </c>
      <c r="AR165" s="87">
        <v>5</v>
      </c>
      <c r="AS165" s="87">
        <v>1732</v>
      </c>
    </row>
    <row r="166" spans="1:45" ht="15.6" x14ac:dyDescent="0.2">
      <c r="A166" s="95">
        <v>37.799999999999997</v>
      </c>
      <c r="B166" s="95">
        <v>1</v>
      </c>
      <c r="C166" s="95">
        <v>802.9</v>
      </c>
      <c r="D166" s="95">
        <v>37.799999999999997</v>
      </c>
      <c r="E166" s="95">
        <v>1</v>
      </c>
      <c r="F166" s="95">
        <v>801.5</v>
      </c>
      <c r="G166" s="95">
        <v>37.799999999999997</v>
      </c>
      <c r="H166" s="95">
        <v>1</v>
      </c>
      <c r="I166" s="95">
        <v>828</v>
      </c>
      <c r="J166" s="95">
        <v>37.799999999999997</v>
      </c>
      <c r="K166" s="95">
        <v>1</v>
      </c>
      <c r="L166" s="95">
        <v>1022</v>
      </c>
      <c r="M166" s="95">
        <v>37.799999999999997</v>
      </c>
      <c r="N166" s="95">
        <v>1</v>
      </c>
      <c r="O166" s="95">
        <v>1022</v>
      </c>
      <c r="P166" s="95">
        <v>37.799999999999997</v>
      </c>
      <c r="Q166" s="95">
        <v>1</v>
      </c>
      <c r="R166" s="95">
        <v>1092</v>
      </c>
      <c r="S166" s="95">
        <v>37.799999999999997</v>
      </c>
      <c r="T166" s="95">
        <v>1</v>
      </c>
      <c r="U166" s="95">
        <v>1207</v>
      </c>
      <c r="V166" s="95">
        <v>37.799999999999997</v>
      </c>
      <c r="W166" s="95">
        <v>1</v>
      </c>
      <c r="X166" s="95">
        <v>1106</v>
      </c>
      <c r="Y166" s="95">
        <v>37.799999999999997</v>
      </c>
      <c r="Z166" s="95">
        <v>1</v>
      </c>
      <c r="AA166" s="95">
        <v>1275</v>
      </c>
      <c r="AB166" s="95">
        <v>37.799999999999997</v>
      </c>
      <c r="AC166" s="95">
        <v>1</v>
      </c>
      <c r="AD166" s="95">
        <v>764.4</v>
      </c>
      <c r="AE166" s="95">
        <v>37.799999999999997</v>
      </c>
      <c r="AF166" s="95">
        <v>1</v>
      </c>
      <c r="AG166" s="95">
        <v>811.4</v>
      </c>
      <c r="AH166" s="95">
        <v>37.799999999999997</v>
      </c>
      <c r="AI166" s="95">
        <v>1</v>
      </c>
      <c r="AJ166" s="95">
        <v>872</v>
      </c>
      <c r="AK166" s="87">
        <v>37.799999999999997</v>
      </c>
      <c r="AL166" s="87">
        <v>1</v>
      </c>
      <c r="AM166" s="87">
        <v>839.5</v>
      </c>
      <c r="AN166" s="87">
        <v>37.799999999999997</v>
      </c>
      <c r="AO166" s="87">
        <v>1</v>
      </c>
      <c r="AP166" s="87">
        <v>894</v>
      </c>
      <c r="AQ166" s="87">
        <v>37.799999999999997</v>
      </c>
      <c r="AR166" s="87">
        <v>1</v>
      </c>
      <c r="AS166" s="87">
        <v>883.2</v>
      </c>
    </row>
    <row r="167" spans="1:45" ht="15.6" x14ac:dyDescent="0.3">
      <c r="A167" s="95">
        <v>37.799999999999997</v>
      </c>
      <c r="B167" s="95">
        <v>0.5</v>
      </c>
      <c r="C167" s="95">
        <v>608.79999999999995</v>
      </c>
      <c r="D167" s="95">
        <v>37.799999999999997</v>
      </c>
      <c r="E167" s="95">
        <v>0.5</v>
      </c>
      <c r="F167" s="95">
        <v>599.4</v>
      </c>
      <c r="G167" s="95">
        <v>37.799999999999997</v>
      </c>
      <c r="H167" s="95">
        <v>0.5</v>
      </c>
      <c r="I167" s="94">
        <v>623.70000000000005</v>
      </c>
      <c r="J167" s="95">
        <v>37.799999999999997</v>
      </c>
      <c r="K167" s="95">
        <v>0.5</v>
      </c>
      <c r="L167" s="95">
        <v>803.8</v>
      </c>
      <c r="M167" s="95">
        <v>37.799999999999997</v>
      </c>
      <c r="N167" s="95">
        <v>0.5</v>
      </c>
      <c r="O167" s="95">
        <v>803.8</v>
      </c>
      <c r="P167" s="95">
        <v>37.799999999999997</v>
      </c>
      <c r="Q167" s="95">
        <v>0.5</v>
      </c>
      <c r="R167" s="95">
        <v>856.8</v>
      </c>
      <c r="S167" s="95">
        <v>37.799999999999997</v>
      </c>
      <c r="T167" s="95">
        <v>0.5</v>
      </c>
      <c r="U167" s="95">
        <v>906.3</v>
      </c>
      <c r="V167" s="95">
        <v>37.799999999999997</v>
      </c>
      <c r="W167" s="95">
        <v>0.5</v>
      </c>
      <c r="X167" s="95">
        <v>848.3</v>
      </c>
      <c r="Y167" s="95">
        <v>37.799999999999997</v>
      </c>
      <c r="Z167" s="95">
        <v>0.5</v>
      </c>
      <c r="AA167" s="95">
        <v>978.9</v>
      </c>
      <c r="AB167" s="95">
        <v>37.799999999999997</v>
      </c>
      <c r="AC167" s="95">
        <v>0.5</v>
      </c>
      <c r="AD167" s="95">
        <v>570</v>
      </c>
      <c r="AE167" s="95">
        <v>37.799999999999997</v>
      </c>
      <c r="AF167" s="95">
        <v>0.5</v>
      </c>
      <c r="AG167" s="95">
        <v>601.70000000000005</v>
      </c>
      <c r="AH167" s="95">
        <v>37.799999999999997</v>
      </c>
      <c r="AI167" s="95">
        <v>0.5</v>
      </c>
      <c r="AJ167" s="95">
        <v>646.79999999999995</v>
      </c>
      <c r="AK167" s="87">
        <v>37.799999999999997</v>
      </c>
      <c r="AL167" s="87">
        <v>0.5</v>
      </c>
      <c r="AM167" s="87">
        <v>635.4</v>
      </c>
      <c r="AN167" s="87">
        <v>37.799999999999997</v>
      </c>
      <c r="AO167" s="87">
        <v>0.5</v>
      </c>
      <c r="AP167" s="87">
        <v>672.8</v>
      </c>
      <c r="AQ167" s="87">
        <v>37.799999999999997</v>
      </c>
      <c r="AR167" s="87">
        <v>0.5</v>
      </c>
      <c r="AS167" s="87">
        <v>667.9</v>
      </c>
    </row>
    <row r="168" spans="1:45" ht="15.6" x14ac:dyDescent="0.2">
      <c r="A168" s="95">
        <v>37.799999999999997</v>
      </c>
      <c r="B168" s="95">
        <v>0.1</v>
      </c>
      <c r="C168" s="95">
        <v>315.89999999999998</v>
      </c>
      <c r="D168" s="95">
        <v>37.799999999999997</v>
      </c>
      <c r="E168" s="95">
        <v>0.1</v>
      </c>
      <c r="F168" s="95">
        <v>304.39999999999998</v>
      </c>
      <c r="G168" s="95">
        <v>37.799999999999997</v>
      </c>
      <c r="H168" s="95">
        <v>0.1</v>
      </c>
      <c r="I168" s="95">
        <v>322.3</v>
      </c>
      <c r="J168" s="95">
        <v>37.799999999999997</v>
      </c>
      <c r="K168" s="95">
        <v>0.1</v>
      </c>
      <c r="L168" s="95">
        <v>425</v>
      </c>
      <c r="M168" s="95">
        <v>37.799999999999997</v>
      </c>
      <c r="N168" s="95">
        <v>0.1</v>
      </c>
      <c r="O168" s="95">
        <v>425</v>
      </c>
      <c r="P168" s="95">
        <v>37.799999999999997</v>
      </c>
      <c r="Q168" s="95">
        <v>0.1</v>
      </c>
      <c r="R168" s="95">
        <v>451.6</v>
      </c>
      <c r="S168" s="95">
        <v>37.799999999999997</v>
      </c>
      <c r="T168" s="95">
        <v>0.1</v>
      </c>
      <c r="U168" s="95">
        <v>454.1</v>
      </c>
      <c r="V168" s="95">
        <v>37.799999999999997</v>
      </c>
      <c r="W168" s="95">
        <v>0.1</v>
      </c>
      <c r="X168" s="95">
        <v>430</v>
      </c>
      <c r="Y168" s="95">
        <v>37.799999999999997</v>
      </c>
      <c r="Z168" s="95">
        <v>0.1</v>
      </c>
      <c r="AA168" s="95">
        <v>495.6</v>
      </c>
      <c r="AB168" s="95">
        <v>37.799999999999997</v>
      </c>
      <c r="AC168" s="95">
        <v>0.1</v>
      </c>
      <c r="AD168" s="95">
        <v>293.3</v>
      </c>
      <c r="AE168" s="95">
        <v>37.799999999999997</v>
      </c>
      <c r="AF168" s="95">
        <v>0.1</v>
      </c>
      <c r="AG168" s="95">
        <v>305.7</v>
      </c>
      <c r="AH168" s="95">
        <v>37.799999999999997</v>
      </c>
      <c r="AI168" s="95">
        <v>0.1</v>
      </c>
      <c r="AJ168" s="95">
        <v>326.10000000000002</v>
      </c>
      <c r="AK168" s="87">
        <v>37.799999999999997</v>
      </c>
      <c r="AL168" s="87">
        <v>0.1</v>
      </c>
      <c r="AM168" s="87">
        <v>320.8</v>
      </c>
      <c r="AN168" s="87">
        <v>37.799999999999997</v>
      </c>
      <c r="AO168" s="87">
        <v>0.1</v>
      </c>
      <c r="AP168" s="87">
        <v>360.1</v>
      </c>
      <c r="AQ168" s="87">
        <v>37.799999999999997</v>
      </c>
      <c r="AR168" s="87">
        <v>0.1</v>
      </c>
      <c r="AS168" s="87">
        <v>329.5</v>
      </c>
    </row>
    <row r="169" spans="1:45" ht="15.6" x14ac:dyDescent="0.3">
      <c r="A169" s="95">
        <v>54.4</v>
      </c>
      <c r="B169" s="94">
        <v>25</v>
      </c>
      <c r="C169" s="95">
        <v>785.2</v>
      </c>
      <c r="D169" s="95">
        <v>54.4</v>
      </c>
      <c r="E169" s="94">
        <v>25</v>
      </c>
      <c r="F169" s="95">
        <v>1048</v>
      </c>
      <c r="G169" s="95">
        <v>54.4</v>
      </c>
      <c r="H169" s="94">
        <v>25</v>
      </c>
      <c r="I169" s="95">
        <v>799.7</v>
      </c>
      <c r="J169" s="95">
        <v>54.4</v>
      </c>
      <c r="K169" s="94">
        <v>25</v>
      </c>
      <c r="L169" s="95">
        <v>928.7</v>
      </c>
      <c r="M169" s="95">
        <v>54.4</v>
      </c>
      <c r="N169" s="94">
        <v>25</v>
      </c>
      <c r="O169" s="95">
        <v>928.7</v>
      </c>
      <c r="P169" s="95">
        <v>54.4</v>
      </c>
      <c r="Q169" s="94">
        <v>25</v>
      </c>
      <c r="R169" s="95">
        <v>1066</v>
      </c>
      <c r="S169" s="95">
        <v>54.4</v>
      </c>
      <c r="T169" s="94">
        <v>25</v>
      </c>
      <c r="U169" s="95">
        <v>1093</v>
      </c>
      <c r="V169" s="95">
        <v>54.4</v>
      </c>
      <c r="W169" s="94">
        <v>25</v>
      </c>
      <c r="X169" s="95">
        <v>975.2</v>
      </c>
      <c r="Y169" s="95">
        <v>54.4</v>
      </c>
      <c r="Z169" s="94">
        <v>25</v>
      </c>
      <c r="AA169" s="95">
        <v>1201</v>
      </c>
      <c r="AB169" s="95">
        <v>54.4</v>
      </c>
      <c r="AC169" s="94">
        <v>25</v>
      </c>
      <c r="AD169" s="95">
        <v>778.1</v>
      </c>
      <c r="AE169" s="95">
        <v>54.4</v>
      </c>
      <c r="AF169" s="94">
        <v>25</v>
      </c>
      <c r="AG169" s="95">
        <v>776.3</v>
      </c>
      <c r="AH169" s="95">
        <v>54.4</v>
      </c>
      <c r="AI169" s="94">
        <v>25</v>
      </c>
      <c r="AJ169" s="95">
        <v>746.5</v>
      </c>
      <c r="AK169" s="87">
        <v>54.4</v>
      </c>
      <c r="AL169" s="86">
        <v>25</v>
      </c>
      <c r="AM169" s="87">
        <v>852.1</v>
      </c>
      <c r="AN169" s="87">
        <v>54.4</v>
      </c>
      <c r="AO169" s="86">
        <v>25</v>
      </c>
      <c r="AP169" s="87">
        <v>904.4</v>
      </c>
      <c r="AQ169" s="87">
        <v>54.4</v>
      </c>
      <c r="AR169" s="86">
        <v>25</v>
      </c>
      <c r="AS169" s="87">
        <v>921</v>
      </c>
    </row>
    <row r="170" spans="1:45" ht="15.6" x14ac:dyDescent="0.3">
      <c r="A170" s="95">
        <v>54.4</v>
      </c>
      <c r="B170" s="95">
        <v>10</v>
      </c>
      <c r="C170" s="95">
        <v>472.9</v>
      </c>
      <c r="D170" s="95">
        <v>54.4</v>
      </c>
      <c r="E170" s="95">
        <v>10</v>
      </c>
      <c r="F170" s="94">
        <v>618.70000000000005</v>
      </c>
      <c r="G170" s="95">
        <v>54.4</v>
      </c>
      <c r="H170" s="95">
        <v>10</v>
      </c>
      <c r="I170" s="95">
        <v>480.7</v>
      </c>
      <c r="J170" s="95">
        <v>54.4</v>
      </c>
      <c r="K170" s="95">
        <v>10</v>
      </c>
      <c r="L170" s="95">
        <v>588.5</v>
      </c>
      <c r="M170" s="95">
        <v>54.4</v>
      </c>
      <c r="N170" s="95">
        <v>10</v>
      </c>
      <c r="O170" s="95">
        <v>588.5</v>
      </c>
      <c r="P170" s="95">
        <v>54.4</v>
      </c>
      <c r="Q170" s="95">
        <v>10</v>
      </c>
      <c r="R170" s="95">
        <v>692.5</v>
      </c>
      <c r="S170" s="95">
        <v>54.4</v>
      </c>
      <c r="T170" s="95">
        <v>10</v>
      </c>
      <c r="U170" s="95">
        <v>671.5</v>
      </c>
      <c r="V170" s="95">
        <v>54.4</v>
      </c>
      <c r="W170" s="95">
        <v>10</v>
      </c>
      <c r="X170" s="95">
        <v>595.4</v>
      </c>
      <c r="Y170" s="95">
        <v>54.4</v>
      </c>
      <c r="Z170" s="95">
        <v>10</v>
      </c>
      <c r="AA170" s="95">
        <v>753</v>
      </c>
      <c r="AB170" s="95">
        <v>54.4</v>
      </c>
      <c r="AC170" s="95">
        <v>10</v>
      </c>
      <c r="AD170" s="95">
        <v>431.4</v>
      </c>
      <c r="AE170" s="95">
        <v>54.4</v>
      </c>
      <c r="AF170" s="95">
        <v>10</v>
      </c>
      <c r="AG170" s="95">
        <v>459.2</v>
      </c>
      <c r="AH170" s="95">
        <v>54.4</v>
      </c>
      <c r="AI170" s="95">
        <v>10</v>
      </c>
      <c r="AJ170" s="95">
        <v>426.8</v>
      </c>
      <c r="AK170" s="87">
        <v>54.4</v>
      </c>
      <c r="AL170" s="87">
        <v>10</v>
      </c>
      <c r="AM170" s="87">
        <v>507.2</v>
      </c>
      <c r="AN170" s="87">
        <v>54.4</v>
      </c>
      <c r="AO170" s="87">
        <v>10</v>
      </c>
      <c r="AP170" s="87">
        <v>542.79999999999995</v>
      </c>
      <c r="AQ170" s="87">
        <v>54.4</v>
      </c>
      <c r="AR170" s="87">
        <v>10</v>
      </c>
      <c r="AS170" s="87">
        <v>550.5</v>
      </c>
    </row>
    <row r="171" spans="1:45" ht="15.6" x14ac:dyDescent="0.2">
      <c r="A171" s="95">
        <v>54.4</v>
      </c>
      <c r="B171" s="95">
        <v>5</v>
      </c>
      <c r="C171" s="95">
        <v>345.3</v>
      </c>
      <c r="D171" s="95">
        <v>54.4</v>
      </c>
      <c r="E171" s="95">
        <v>5</v>
      </c>
      <c r="F171" s="95">
        <v>446.2</v>
      </c>
      <c r="G171" s="95">
        <v>54.4</v>
      </c>
      <c r="H171" s="95">
        <v>5</v>
      </c>
      <c r="I171" s="95">
        <v>349.8</v>
      </c>
      <c r="J171" s="95">
        <v>54.4</v>
      </c>
      <c r="K171" s="95">
        <v>5</v>
      </c>
      <c r="L171" s="95">
        <v>439</v>
      </c>
      <c r="M171" s="95">
        <v>54.4</v>
      </c>
      <c r="N171" s="95">
        <v>5</v>
      </c>
      <c r="O171" s="95">
        <v>439</v>
      </c>
      <c r="P171" s="95">
        <v>54.4</v>
      </c>
      <c r="Q171" s="95">
        <v>5</v>
      </c>
      <c r="R171" s="95">
        <v>521.6</v>
      </c>
      <c r="S171" s="95">
        <v>54.4</v>
      </c>
      <c r="T171" s="95">
        <v>5</v>
      </c>
      <c r="U171" s="95">
        <v>477.5</v>
      </c>
      <c r="V171" s="95">
        <v>54.4</v>
      </c>
      <c r="W171" s="95">
        <v>5</v>
      </c>
      <c r="X171" s="95">
        <v>433.2</v>
      </c>
      <c r="Y171" s="95">
        <v>54.4</v>
      </c>
      <c r="Z171" s="95">
        <v>5</v>
      </c>
      <c r="AA171" s="95">
        <v>550.29999999999995</v>
      </c>
      <c r="AB171" s="95">
        <v>54.4</v>
      </c>
      <c r="AC171" s="95">
        <v>5</v>
      </c>
      <c r="AD171" s="95">
        <v>306.8</v>
      </c>
      <c r="AE171" s="95">
        <v>54.4</v>
      </c>
      <c r="AF171" s="95">
        <v>5</v>
      </c>
      <c r="AG171" s="95">
        <v>331.3</v>
      </c>
      <c r="AH171" s="95">
        <v>54.4</v>
      </c>
      <c r="AI171" s="95">
        <v>5</v>
      </c>
      <c r="AJ171" s="95">
        <v>306</v>
      </c>
      <c r="AK171" s="87">
        <v>54.4</v>
      </c>
      <c r="AL171" s="87">
        <v>5</v>
      </c>
      <c r="AM171" s="87">
        <v>368.9</v>
      </c>
      <c r="AN171" s="87">
        <v>54.4</v>
      </c>
      <c r="AO171" s="87">
        <v>5</v>
      </c>
      <c r="AP171" s="87">
        <v>400.1</v>
      </c>
      <c r="AQ171" s="87">
        <v>54.4</v>
      </c>
      <c r="AR171" s="87">
        <v>5</v>
      </c>
      <c r="AS171" s="87">
        <v>401.2</v>
      </c>
    </row>
    <row r="172" spans="1:45" ht="15.6" x14ac:dyDescent="0.3">
      <c r="A172" s="95">
        <v>54.4</v>
      </c>
      <c r="B172" s="95">
        <v>1</v>
      </c>
      <c r="C172" s="95">
        <v>169</v>
      </c>
      <c r="D172" s="95">
        <v>54.4</v>
      </c>
      <c r="E172" s="95">
        <v>1</v>
      </c>
      <c r="F172" s="94">
        <v>210.5</v>
      </c>
      <c r="G172" s="95">
        <v>54.4</v>
      </c>
      <c r="H172" s="95">
        <v>1</v>
      </c>
      <c r="I172" s="95">
        <v>178.6</v>
      </c>
      <c r="J172" s="95">
        <v>54.4</v>
      </c>
      <c r="K172" s="95">
        <v>1</v>
      </c>
      <c r="L172" s="95">
        <v>217</v>
      </c>
      <c r="M172" s="95">
        <v>54.4</v>
      </c>
      <c r="N172" s="95">
        <v>1</v>
      </c>
      <c r="O172" s="95">
        <v>217</v>
      </c>
      <c r="P172" s="95">
        <v>54.4</v>
      </c>
      <c r="Q172" s="95">
        <v>1</v>
      </c>
      <c r="R172" s="95">
        <v>257.2</v>
      </c>
      <c r="S172" s="95">
        <v>54.4</v>
      </c>
      <c r="T172" s="95">
        <v>1</v>
      </c>
      <c r="U172" s="95">
        <v>231.2</v>
      </c>
      <c r="V172" s="95">
        <v>54.4</v>
      </c>
      <c r="W172" s="95">
        <v>1</v>
      </c>
      <c r="X172" s="95">
        <v>203.7</v>
      </c>
      <c r="Y172" s="95">
        <v>54.4</v>
      </c>
      <c r="Z172" s="95">
        <v>1</v>
      </c>
      <c r="AA172" s="95">
        <v>258.89999999999998</v>
      </c>
      <c r="AB172" s="95">
        <v>54.4</v>
      </c>
      <c r="AC172" s="95">
        <v>1</v>
      </c>
      <c r="AD172" s="95">
        <v>146</v>
      </c>
      <c r="AE172" s="95">
        <v>54.4</v>
      </c>
      <c r="AF172" s="95">
        <v>1</v>
      </c>
      <c r="AG172" s="95">
        <v>167.4</v>
      </c>
      <c r="AH172" s="95">
        <v>54.4</v>
      </c>
      <c r="AI172" s="95">
        <v>1</v>
      </c>
      <c r="AJ172" s="95">
        <v>150.69999999999999</v>
      </c>
      <c r="AK172" s="87">
        <v>54.4</v>
      </c>
      <c r="AL172" s="87">
        <v>1</v>
      </c>
      <c r="AM172" s="87">
        <v>182.4</v>
      </c>
      <c r="AN172" s="87">
        <v>54.4</v>
      </c>
      <c r="AO172" s="87">
        <v>1</v>
      </c>
      <c r="AP172" s="87">
        <v>190.2</v>
      </c>
      <c r="AQ172" s="87">
        <v>54.4</v>
      </c>
      <c r="AR172" s="87">
        <v>1</v>
      </c>
      <c r="AS172" s="87">
        <v>207.6</v>
      </c>
    </row>
    <row r="173" spans="1:45" ht="15.6" x14ac:dyDescent="0.2">
      <c r="A173" s="95">
        <v>54.4</v>
      </c>
      <c r="B173" s="95">
        <v>0.5</v>
      </c>
      <c r="C173" s="95">
        <v>136.80000000000001</v>
      </c>
      <c r="D173" s="95">
        <v>54.4</v>
      </c>
      <c r="E173" s="95">
        <v>0.5</v>
      </c>
      <c r="F173" s="95">
        <v>166.4</v>
      </c>
      <c r="G173" s="95">
        <v>54.4</v>
      </c>
      <c r="H173" s="95">
        <v>0.5</v>
      </c>
      <c r="I173" s="95">
        <v>145.30000000000001</v>
      </c>
      <c r="J173" s="95">
        <v>54.4</v>
      </c>
      <c r="K173" s="95">
        <v>0.5</v>
      </c>
      <c r="L173" s="95">
        <v>175.4</v>
      </c>
      <c r="M173" s="95">
        <v>54.4</v>
      </c>
      <c r="N173" s="95">
        <v>0.5</v>
      </c>
      <c r="O173" s="95">
        <v>175.4</v>
      </c>
      <c r="P173" s="95">
        <v>54.4</v>
      </c>
      <c r="Q173" s="95">
        <v>0.5</v>
      </c>
      <c r="R173" s="95">
        <v>207</v>
      </c>
      <c r="S173" s="95">
        <v>54.4</v>
      </c>
      <c r="T173" s="95">
        <v>0.5</v>
      </c>
      <c r="U173" s="95">
        <v>180.5</v>
      </c>
      <c r="V173" s="95">
        <v>54.4</v>
      </c>
      <c r="W173" s="95">
        <v>0.5</v>
      </c>
      <c r="X173" s="95">
        <v>159.69999999999999</v>
      </c>
      <c r="Y173" s="95">
        <v>54.4</v>
      </c>
      <c r="Z173" s="95">
        <v>0.5</v>
      </c>
      <c r="AA173" s="95">
        <v>202.6</v>
      </c>
      <c r="AB173" s="95">
        <v>54.4</v>
      </c>
      <c r="AC173" s="95">
        <v>0.5</v>
      </c>
      <c r="AD173" s="95">
        <v>118.9</v>
      </c>
      <c r="AE173" s="95">
        <v>54.4</v>
      </c>
      <c r="AF173" s="95">
        <v>0.5</v>
      </c>
      <c r="AG173" s="95">
        <v>137.1</v>
      </c>
      <c r="AH173" s="95">
        <v>54.4</v>
      </c>
      <c r="AI173" s="95">
        <v>0.5</v>
      </c>
      <c r="AJ173" s="95">
        <v>122.6</v>
      </c>
      <c r="AK173" s="87">
        <v>54.4</v>
      </c>
      <c r="AL173" s="87">
        <v>0.5</v>
      </c>
      <c r="AM173" s="87">
        <v>151.1</v>
      </c>
      <c r="AN173" s="87">
        <v>54.4</v>
      </c>
      <c r="AO173" s="87">
        <v>0.5</v>
      </c>
      <c r="AP173" s="87">
        <v>154.69999999999999</v>
      </c>
      <c r="AQ173" s="87">
        <v>54.4</v>
      </c>
      <c r="AR173" s="87">
        <v>0.5</v>
      </c>
      <c r="AS173" s="87">
        <v>170.4</v>
      </c>
    </row>
    <row r="174" spans="1:45" ht="15.6" x14ac:dyDescent="0.3">
      <c r="A174" s="95">
        <v>54.4</v>
      </c>
      <c r="B174" s="95">
        <v>0.1</v>
      </c>
      <c r="C174" s="95">
        <v>88.7</v>
      </c>
      <c r="D174" s="95">
        <v>54.4</v>
      </c>
      <c r="E174" s="95">
        <v>0.1</v>
      </c>
      <c r="F174" s="94">
        <v>102.4</v>
      </c>
      <c r="G174" s="95">
        <v>54.4</v>
      </c>
      <c r="H174" s="95">
        <v>0.1</v>
      </c>
      <c r="I174" s="95">
        <v>101.2</v>
      </c>
      <c r="J174" s="95">
        <v>54.4</v>
      </c>
      <c r="K174" s="95">
        <v>0.1</v>
      </c>
      <c r="L174" s="95">
        <v>107.3</v>
      </c>
      <c r="M174" s="95">
        <v>54.4</v>
      </c>
      <c r="N174" s="95">
        <v>0.1</v>
      </c>
      <c r="O174" s="95">
        <v>107.3</v>
      </c>
      <c r="P174" s="95">
        <v>54.4</v>
      </c>
      <c r="Q174" s="95">
        <v>0.1</v>
      </c>
      <c r="R174" s="95">
        <v>126.9</v>
      </c>
      <c r="S174" s="95">
        <v>54.4</v>
      </c>
      <c r="T174" s="95">
        <v>0.1</v>
      </c>
      <c r="U174" s="95">
        <v>114.4</v>
      </c>
      <c r="V174" s="95">
        <v>54.4</v>
      </c>
      <c r="W174" s="95">
        <v>0.1</v>
      </c>
      <c r="X174" s="95">
        <v>97</v>
      </c>
      <c r="Y174" s="95">
        <v>54.4</v>
      </c>
      <c r="Z174" s="95">
        <v>0.1</v>
      </c>
      <c r="AA174" s="95">
        <v>115.2</v>
      </c>
      <c r="AB174" s="95">
        <v>54.4</v>
      </c>
      <c r="AC174" s="95">
        <v>0.1</v>
      </c>
      <c r="AD174" s="95">
        <v>77.099999999999994</v>
      </c>
      <c r="AE174" s="95">
        <v>54.4</v>
      </c>
      <c r="AF174" s="95">
        <v>0.1</v>
      </c>
      <c r="AG174" s="95">
        <v>91.4</v>
      </c>
      <c r="AH174" s="95">
        <v>54.4</v>
      </c>
      <c r="AI174" s="95">
        <v>0.1</v>
      </c>
      <c r="AJ174" s="95">
        <v>80.7</v>
      </c>
      <c r="AK174" s="87">
        <v>54.4</v>
      </c>
      <c r="AL174" s="87">
        <v>0.1</v>
      </c>
      <c r="AM174" s="87">
        <v>98.9</v>
      </c>
      <c r="AN174" s="87">
        <v>54.4</v>
      </c>
      <c r="AO174" s="87">
        <v>0.1</v>
      </c>
      <c r="AP174" s="87">
        <v>99.2</v>
      </c>
      <c r="AQ174" s="87">
        <v>54.4</v>
      </c>
      <c r="AR174" s="87">
        <v>0.1</v>
      </c>
      <c r="AS174" s="87">
        <v>115</v>
      </c>
    </row>
  </sheetData>
  <mergeCells count="56">
    <mergeCell ref="A1:B1"/>
    <mergeCell ref="A43:B43"/>
    <mergeCell ref="A76:B76"/>
    <mergeCell ref="A109:B109"/>
    <mergeCell ref="A142:B142"/>
    <mergeCell ref="A44:C44"/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D44:F44"/>
    <mergeCell ref="G44:I44"/>
    <mergeCell ref="J44:L44"/>
    <mergeCell ref="M44:O44"/>
    <mergeCell ref="S77:U77"/>
    <mergeCell ref="P44:R44"/>
    <mergeCell ref="V77:X77"/>
    <mergeCell ref="Y77:AA77"/>
    <mergeCell ref="A110:C110"/>
    <mergeCell ref="D110:F110"/>
    <mergeCell ref="G110:I110"/>
    <mergeCell ref="J110:L110"/>
    <mergeCell ref="M110:O110"/>
    <mergeCell ref="P110:R110"/>
    <mergeCell ref="S110:U110"/>
    <mergeCell ref="A77:C77"/>
    <mergeCell ref="D77:F77"/>
    <mergeCell ref="G77:I77"/>
    <mergeCell ref="J77:L77"/>
    <mergeCell ref="M77:O77"/>
    <mergeCell ref="P77:R77"/>
    <mergeCell ref="V110:X110"/>
    <mergeCell ref="Y110:AA110"/>
    <mergeCell ref="A143:C143"/>
    <mergeCell ref="D143:F143"/>
    <mergeCell ref="G143:I143"/>
    <mergeCell ref="J143:L143"/>
    <mergeCell ref="M143:O143"/>
    <mergeCell ref="P143:R143"/>
    <mergeCell ref="S143:U143"/>
    <mergeCell ref="V143:X143"/>
    <mergeCell ref="AQ143:AS143"/>
    <mergeCell ref="Y143:AA143"/>
    <mergeCell ref="AB143:AD143"/>
    <mergeCell ref="AE143:AG143"/>
    <mergeCell ref="AH143:AJ143"/>
    <mergeCell ref="AK143:AM143"/>
    <mergeCell ref="AN143:AP143"/>
  </mergeCells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="85" zoomScaleNormal="85" workbookViewId="0">
      <pane xSplit="1" topLeftCell="B1" activePane="topRight" state="frozen"/>
      <selection pane="topRight" activeCell="D37" sqref="D37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0.90625" style="2"/>
    <col min="10" max="10" width="9" style="2" customWidth="1"/>
    <col min="11" max="11" width="9.90625" style="2" customWidth="1"/>
    <col min="12" max="14" width="10.90625" style="2"/>
    <col min="15" max="15" width="9.7265625" style="2" customWidth="1"/>
    <col min="16" max="16" width="9.6328125" style="2" customWidth="1"/>
    <col min="17" max="17" width="10.90625" style="2"/>
    <col min="18" max="18" width="9.90625" style="2" customWidth="1"/>
    <col min="19" max="19" width="10" style="2" customWidth="1"/>
    <col min="20" max="20" width="8.90625" style="2" customWidth="1"/>
    <col min="21" max="21" width="8.36328125" style="2" customWidth="1"/>
    <col min="22" max="22" width="9.26953125" style="2" customWidth="1"/>
    <col min="23" max="24" width="10.90625" style="2"/>
    <col min="25" max="25" width="9.36328125" style="2" customWidth="1"/>
    <col min="26" max="26" width="8.6328125" style="2" customWidth="1"/>
    <col min="27" max="29" width="10.90625" style="2"/>
    <col min="30" max="30" width="9.36328125" style="2" customWidth="1"/>
    <col min="31" max="31" width="9.90625" style="2" customWidth="1"/>
    <col min="32" max="34" width="10.90625" style="2"/>
    <col min="35" max="35" width="10" style="2" customWidth="1"/>
    <col min="36" max="36" width="9.453125" style="2" customWidth="1"/>
    <col min="37" max="37" width="10.90625" style="2"/>
  </cols>
  <sheetData>
    <row r="1" spans="1:37" ht="28.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63" t="s">
        <v>277</v>
      </c>
      <c r="I1" s="63" t="s">
        <v>278</v>
      </c>
      <c r="J1" s="63" t="s">
        <v>306</v>
      </c>
      <c r="K1" s="63" t="s">
        <v>305</v>
      </c>
      <c r="L1" s="63" t="s">
        <v>303</v>
      </c>
      <c r="M1" s="63" t="s">
        <v>304</v>
      </c>
      <c r="N1" s="63" t="s">
        <v>301</v>
      </c>
      <c r="O1" s="63" t="s">
        <v>302</v>
      </c>
      <c r="P1" s="63" t="s">
        <v>300</v>
      </c>
      <c r="Q1" s="63" t="s">
        <v>299</v>
      </c>
      <c r="R1" s="63" t="s">
        <v>298</v>
      </c>
      <c r="S1" s="63" t="s">
        <v>297</v>
      </c>
      <c r="T1" s="63" t="s">
        <v>296</v>
      </c>
      <c r="U1" s="63" t="s">
        <v>295</v>
      </c>
      <c r="V1" s="63" t="s">
        <v>294</v>
      </c>
      <c r="W1" s="63" t="s">
        <v>293</v>
      </c>
      <c r="X1" s="63" t="s">
        <v>292</v>
      </c>
      <c r="Y1" s="63" t="s">
        <v>291</v>
      </c>
      <c r="Z1" s="63" t="s">
        <v>290</v>
      </c>
      <c r="AA1" s="63" t="s">
        <v>289</v>
      </c>
      <c r="AB1" s="63" t="s">
        <v>288</v>
      </c>
      <c r="AC1" s="63" t="s">
        <v>287</v>
      </c>
      <c r="AD1" s="63" t="s">
        <v>286</v>
      </c>
      <c r="AE1" s="63" t="s">
        <v>285</v>
      </c>
      <c r="AF1" s="63" t="s">
        <v>284</v>
      </c>
      <c r="AG1" s="63" t="s">
        <v>283</v>
      </c>
      <c r="AH1" s="63" t="s">
        <v>282</v>
      </c>
      <c r="AI1" s="63" t="s">
        <v>281</v>
      </c>
      <c r="AJ1" s="63" t="s">
        <v>280</v>
      </c>
      <c r="AK1" s="63" t="s">
        <v>279</v>
      </c>
    </row>
    <row r="2" spans="1:37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>
        <v>1</v>
      </c>
      <c r="G2" s="24">
        <v>3.7</v>
      </c>
      <c r="H2" s="31">
        <v>22847.719349004226</v>
      </c>
      <c r="I2" s="31">
        <v>21653.08338438395</v>
      </c>
      <c r="J2" s="31">
        <v>20733.547547024216</v>
      </c>
      <c r="K2" s="31">
        <v>19458.525497905841</v>
      </c>
      <c r="L2" s="31">
        <v>18780.193456914909</v>
      </c>
      <c r="M2" s="31">
        <v>20332.912624044366</v>
      </c>
      <c r="N2" s="31">
        <v>19598.504228266062</v>
      </c>
      <c r="O2" s="31">
        <v>18141.951338668281</v>
      </c>
      <c r="P2" s="31">
        <v>16554.303025718953</v>
      </c>
      <c r="Q2" s="31">
        <v>15382.993755716803</v>
      </c>
      <c r="R2" s="31">
        <v>15888.078955400955</v>
      </c>
      <c r="S2" s="31">
        <v>14760.622080424473</v>
      </c>
      <c r="T2" s="31">
        <v>14007.483292024332</v>
      </c>
      <c r="U2" s="31">
        <v>11614.158341736869</v>
      </c>
      <c r="V2" s="31">
        <v>10944.287229061772</v>
      </c>
      <c r="W2" s="31">
        <v>9955.3243203715592</v>
      </c>
      <c r="X2" s="31">
        <v>9580.778627714204</v>
      </c>
      <c r="Y2" s="31">
        <v>8704.1968095803568</v>
      </c>
      <c r="Z2" s="31">
        <v>6716.4678755645446</v>
      </c>
      <c r="AA2" s="31">
        <v>4722.606799457667</v>
      </c>
      <c r="AB2" s="31">
        <v>7420.7240517214832</v>
      </c>
      <c r="AC2" s="31">
        <v>6208.3476590989603</v>
      </c>
      <c r="AD2" s="31">
        <v>5086.0172542355876</v>
      </c>
      <c r="AE2" s="31" t="s">
        <v>345</v>
      </c>
      <c r="AF2" s="31">
        <v>2165.7914075954636</v>
      </c>
      <c r="AG2" s="31">
        <v>2115.8593888699384</v>
      </c>
      <c r="AH2" s="31">
        <v>1925.7311220709469</v>
      </c>
      <c r="AI2" s="31">
        <v>1675.1171040442741</v>
      </c>
      <c r="AJ2" s="31">
        <v>1264.7398628700244</v>
      </c>
      <c r="AK2" s="31">
        <v>529.68466955309657</v>
      </c>
    </row>
    <row r="3" spans="1:37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>
        <v>2</v>
      </c>
      <c r="G3" s="24">
        <v>4.2</v>
      </c>
      <c r="H3" s="31">
        <v>23372.26571679992</v>
      </c>
      <c r="I3" s="31">
        <v>22767.777143193798</v>
      </c>
      <c r="J3" s="31">
        <v>21852.801935002211</v>
      </c>
      <c r="K3" s="31">
        <v>20490.341138672538</v>
      </c>
      <c r="L3" s="31">
        <v>19537.860356324229</v>
      </c>
      <c r="M3" s="31">
        <v>20900.851622965169</v>
      </c>
      <c r="N3" s="31">
        <v>20237.191458044279</v>
      </c>
      <c r="O3" s="31">
        <v>18884.978809744145</v>
      </c>
      <c r="P3" s="31">
        <v>17680.576548270223</v>
      </c>
      <c r="Q3" s="31">
        <v>16604.330251155876</v>
      </c>
      <c r="R3" s="31">
        <v>16981.588456378504</v>
      </c>
      <c r="S3" s="31">
        <v>14895.813065255117</v>
      </c>
      <c r="T3" s="31">
        <v>14363.889083904767</v>
      </c>
      <c r="U3" s="31">
        <v>12105.858115244127</v>
      </c>
      <c r="V3" s="31">
        <v>9528.1951679506637</v>
      </c>
      <c r="W3" s="31">
        <v>11353.02799976294</v>
      </c>
      <c r="X3" s="31">
        <v>9481.166201593036</v>
      </c>
      <c r="Y3" s="31">
        <v>8805.248430127398</v>
      </c>
      <c r="Z3" s="31">
        <v>7550.9058830130698</v>
      </c>
      <c r="AA3" s="31">
        <v>4744.9367763264827</v>
      </c>
      <c r="AB3" s="31">
        <v>7940.4352496042384</v>
      </c>
      <c r="AC3" s="31">
        <v>7179.0183228712167</v>
      </c>
      <c r="AD3" s="31">
        <v>5685.4673239306385</v>
      </c>
      <c r="AE3" s="31">
        <v>4088.8155954953249</v>
      </c>
      <c r="AF3" s="31">
        <v>2191.2007839913945</v>
      </c>
      <c r="AG3" s="31">
        <v>2581.3303232272619</v>
      </c>
      <c r="AH3" s="31">
        <v>2331.8093280142912</v>
      </c>
      <c r="AI3" s="31">
        <v>2043.0645865963149</v>
      </c>
      <c r="AJ3" s="31">
        <v>1353.9407447175865</v>
      </c>
      <c r="AK3" s="31">
        <v>664.11941098529405</v>
      </c>
    </row>
    <row r="4" spans="1:37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>
        <v>3</v>
      </c>
      <c r="G4" s="24">
        <v>3.7</v>
      </c>
      <c r="H4" s="31">
        <v>22307.525128462348</v>
      </c>
      <c r="I4" s="31">
        <v>22012.525306570693</v>
      </c>
      <c r="J4" s="31">
        <v>21753.47900722309</v>
      </c>
      <c r="K4" s="31">
        <v>20288.168660970445</v>
      </c>
      <c r="L4" s="31">
        <v>17604.964295636903</v>
      </c>
      <c r="M4" s="31">
        <v>20802.796124279495</v>
      </c>
      <c r="N4" s="31">
        <v>18808.585433975637</v>
      </c>
      <c r="O4" s="31">
        <v>18486.012836424616</v>
      </c>
      <c r="P4" s="31">
        <v>16587.013978338789</v>
      </c>
      <c r="Q4" s="31">
        <v>14373.274943591228</v>
      </c>
      <c r="R4" s="31">
        <v>17000.784343578136</v>
      </c>
      <c r="S4" s="31">
        <v>14396.462496576189</v>
      </c>
      <c r="T4" s="31">
        <v>13694.870588497299</v>
      </c>
      <c r="U4" s="31">
        <v>12067.912675988926</v>
      </c>
      <c r="V4" s="31">
        <v>9154.7648072377069</v>
      </c>
      <c r="W4" s="31">
        <v>11053.172423415161</v>
      </c>
      <c r="X4" s="31">
        <v>9770.6571431189022</v>
      </c>
      <c r="Y4" s="31">
        <v>9289.2534040916471</v>
      </c>
      <c r="Z4" s="31">
        <v>8701.7703270011771</v>
      </c>
      <c r="AA4" s="31">
        <v>6132.4148459107319</v>
      </c>
      <c r="AB4" s="31">
        <v>7828.2726119096478</v>
      </c>
      <c r="AC4" s="31">
        <v>6610.597872558672</v>
      </c>
      <c r="AD4" s="31">
        <v>5548.6406667404963</v>
      </c>
      <c r="AE4" s="31">
        <v>4373.4486092472389</v>
      </c>
      <c r="AF4" s="31">
        <v>2342.2766765547271</v>
      </c>
      <c r="AG4" s="31">
        <v>2661.5913952541196</v>
      </c>
      <c r="AH4" s="31">
        <v>2515.951651075939</v>
      </c>
      <c r="AI4" s="31">
        <v>2273.0878999342153</v>
      </c>
      <c r="AJ4" s="31">
        <v>1469.5896614671497</v>
      </c>
      <c r="AK4" s="31">
        <v>784.00614285701567</v>
      </c>
    </row>
    <row r="5" spans="1:37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0</v>
      </c>
      <c r="G5" s="14">
        <f>AVERAGE(G2:G4)</f>
        <v>3.8666666666666671</v>
      </c>
      <c r="H5" s="15">
        <f>AVERAGE(H2:H4)</f>
        <v>22842.503398088829</v>
      </c>
      <c r="I5" s="15">
        <f t="shared" ref="I5:K5" si="0">AVERAGE(I2:I4)</f>
        <v>22144.461944716149</v>
      </c>
      <c r="J5" s="15">
        <f t="shared" si="0"/>
        <v>21446.609496416506</v>
      </c>
      <c r="K5" s="15">
        <f t="shared" si="0"/>
        <v>20079.011765849606</v>
      </c>
      <c r="L5" s="15">
        <f>AVERAGE(L2:L4)</f>
        <v>18641.006036292016</v>
      </c>
      <c r="M5" s="15">
        <f t="shared" ref="M5:N5" si="1">AVERAGE(M2:M4)</f>
        <v>20678.853457096342</v>
      </c>
      <c r="N5" s="15">
        <f t="shared" si="1"/>
        <v>19548.093706761993</v>
      </c>
      <c r="O5" s="15">
        <f>AVERAGE(O2:O4)</f>
        <v>18504.314328279015</v>
      </c>
      <c r="P5" s="15">
        <f t="shared" ref="P5:Q5" si="2">AVERAGE(P2:P4)</f>
        <v>16940.631184109323</v>
      </c>
      <c r="Q5" s="15">
        <f t="shared" si="2"/>
        <v>15453.532983487969</v>
      </c>
      <c r="R5" s="15">
        <f>AVERAGE(R2:R4)</f>
        <v>16623.483918452534</v>
      </c>
      <c r="S5" s="15">
        <f t="shared" ref="S5:U5" si="3">AVERAGE(S2:S4)</f>
        <v>14684.29921408526</v>
      </c>
      <c r="T5" s="15">
        <f t="shared" si="3"/>
        <v>14022.080988142132</v>
      </c>
      <c r="U5" s="15">
        <f t="shared" si="3"/>
        <v>11929.309710989974</v>
      </c>
      <c r="V5" s="15">
        <f>AVERAGE(V2:V4)</f>
        <v>9875.7490680833798</v>
      </c>
      <c r="W5" s="15">
        <f t="shared" ref="W5:X5" si="4">AVERAGE(W2:W4)</f>
        <v>10787.174914516554</v>
      </c>
      <c r="X5" s="15">
        <f t="shared" si="4"/>
        <v>9610.8673241420474</v>
      </c>
      <c r="Y5" s="15">
        <f>AVERAGE(Y2:Y4)</f>
        <v>8932.8995479331334</v>
      </c>
      <c r="Z5" s="15">
        <f t="shared" ref="Z5:AA5" si="5">AVERAGE(Z2:Z4)</f>
        <v>7656.3813618595968</v>
      </c>
      <c r="AA5" s="15">
        <f t="shared" si="5"/>
        <v>5199.9861405649608</v>
      </c>
      <c r="AB5" s="15">
        <f>AVERAGE(AB2:AB4)</f>
        <v>7729.8106377451231</v>
      </c>
      <c r="AC5" s="15">
        <f t="shared" ref="AC5:AE5" si="6">AVERAGE(AC2:AC4)</f>
        <v>6665.9879515096154</v>
      </c>
      <c r="AD5" s="15">
        <f t="shared" si="6"/>
        <v>5440.0417483022402</v>
      </c>
      <c r="AE5" s="15">
        <f t="shared" si="6"/>
        <v>4231.1321023712817</v>
      </c>
      <c r="AF5" s="15">
        <f>AVERAGE(AF2:AF4)</f>
        <v>2233.0896227138619</v>
      </c>
      <c r="AG5" s="15">
        <f t="shared" ref="AG5:AH5" si="7">AVERAGE(AG2:AG4)</f>
        <v>2452.9270357837736</v>
      </c>
      <c r="AH5" s="15">
        <f t="shared" si="7"/>
        <v>2257.8307003870591</v>
      </c>
      <c r="AI5" s="15">
        <f>AVERAGE(AI2:AI4)</f>
        <v>1997.0898635249348</v>
      </c>
      <c r="AJ5" s="15">
        <f t="shared" ref="AJ5:AK5" si="8">AVERAGE(AJ2:AJ4)</f>
        <v>1362.756756351587</v>
      </c>
      <c r="AK5" s="15">
        <f t="shared" si="8"/>
        <v>659.27007446513551</v>
      </c>
    </row>
    <row r="6" spans="1:37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>
        <v>1</v>
      </c>
      <c r="G6" s="24">
        <v>3.6</v>
      </c>
      <c r="H6" s="31">
        <v>22751.175037629688</v>
      </c>
      <c r="I6" s="31">
        <v>21874.141009491024</v>
      </c>
      <c r="J6" s="31">
        <v>21011.208753495026</v>
      </c>
      <c r="K6" s="31">
        <v>19843.93855814368</v>
      </c>
      <c r="L6" s="31">
        <v>15416.021459325173</v>
      </c>
      <c r="M6" s="31">
        <v>20489.792652845026</v>
      </c>
      <c r="N6" s="31">
        <v>20092.101325428299</v>
      </c>
      <c r="O6" s="31">
        <v>17873.144929074653</v>
      </c>
      <c r="P6" s="31">
        <v>16621.704634909776</v>
      </c>
      <c r="Q6" s="31">
        <v>15570.729760450291</v>
      </c>
      <c r="R6" s="31">
        <v>15192.838019915496</v>
      </c>
      <c r="S6" s="31">
        <v>13911.06586499392</v>
      </c>
      <c r="T6" s="31">
        <v>12839.909048393718</v>
      </c>
      <c r="U6" s="31">
        <v>9606.5770713646816</v>
      </c>
      <c r="V6" s="31">
        <v>7087.250650037985</v>
      </c>
      <c r="W6" s="31">
        <v>11395.016400645851</v>
      </c>
      <c r="X6" s="31">
        <v>9758.6761829740826</v>
      </c>
      <c r="Y6" s="31">
        <v>7876.5189634947346</v>
      </c>
      <c r="Z6" s="31">
        <v>5946.4383778273032</v>
      </c>
      <c r="AA6" s="31">
        <v>3280.2351248969803</v>
      </c>
      <c r="AB6" s="31">
        <v>7246.3612876225052</v>
      </c>
      <c r="AC6" s="31">
        <v>5721.5117496611947</v>
      </c>
      <c r="AD6" s="31">
        <v>4990.8919077567289</v>
      </c>
      <c r="AE6" s="31">
        <v>2814.5109137808013</v>
      </c>
      <c r="AF6" s="31">
        <v>1425.022675194064</v>
      </c>
      <c r="AG6" s="31">
        <v>2604.24113575605</v>
      </c>
      <c r="AH6" s="31">
        <v>2360.1073802229366</v>
      </c>
      <c r="AI6" s="31">
        <v>1854.1343820013285</v>
      </c>
      <c r="AJ6" s="31">
        <v>1227.1302918116862</v>
      </c>
      <c r="AK6" s="31">
        <v>597.05384080810984</v>
      </c>
    </row>
    <row r="7" spans="1:37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>
        <v>2</v>
      </c>
      <c r="G7" s="24">
        <v>3.9</v>
      </c>
      <c r="H7" s="31">
        <v>24451.541330882355</v>
      </c>
      <c r="I7" s="31">
        <v>20854.483603301127</v>
      </c>
      <c r="J7" s="31">
        <v>19553.067354851384</v>
      </c>
      <c r="K7" s="31">
        <v>18657.984066643614</v>
      </c>
      <c r="L7" s="31">
        <v>17577.278777374453</v>
      </c>
      <c r="M7" s="31">
        <v>23890.857364901542</v>
      </c>
      <c r="N7" s="31">
        <v>20429.994582745156</v>
      </c>
      <c r="O7" s="31">
        <v>18185.088058593286</v>
      </c>
      <c r="P7" s="31">
        <v>14787.806859880444</v>
      </c>
      <c r="Q7" s="31">
        <v>10656.946184240185</v>
      </c>
      <c r="R7" s="31">
        <v>16171.51464762089</v>
      </c>
      <c r="S7" s="31">
        <v>14788.500416721467</v>
      </c>
      <c r="T7" s="31">
        <v>13286.876799139869</v>
      </c>
      <c r="U7" s="31">
        <v>9866.2957500696994</v>
      </c>
      <c r="V7" s="31">
        <v>7094.9996104577185</v>
      </c>
      <c r="W7" s="31">
        <v>11184.973412924455</v>
      </c>
      <c r="X7" s="31">
        <v>8838.8615930650285</v>
      </c>
      <c r="Y7" s="31">
        <v>7559.2494350809066</v>
      </c>
      <c r="Z7" s="31">
        <v>5445.8080548884545</v>
      </c>
      <c r="AA7" s="31">
        <v>2893.5075487902382</v>
      </c>
      <c r="AB7" s="31">
        <v>6762.5506295701398</v>
      </c>
      <c r="AC7" s="31">
        <v>5671.0426153179606</v>
      </c>
      <c r="AD7" s="31">
        <v>4830.0534429445024</v>
      </c>
      <c r="AE7" s="31">
        <v>2719.6154883261129</v>
      </c>
      <c r="AF7" s="31">
        <v>1278.0829665399801</v>
      </c>
      <c r="AG7" s="31">
        <v>2799.3550935237645</v>
      </c>
      <c r="AH7" s="31">
        <v>2258.0932660164458</v>
      </c>
      <c r="AI7" s="31">
        <v>1613.583538682336</v>
      </c>
      <c r="AJ7" s="31">
        <v>1258.2386548502482</v>
      </c>
      <c r="AK7" s="31">
        <v>565.6136602179198</v>
      </c>
    </row>
    <row r="8" spans="1:37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>
        <v>3</v>
      </c>
      <c r="G8" s="24">
        <v>3.6</v>
      </c>
      <c r="H8" s="31">
        <v>23967.63600556153</v>
      </c>
      <c r="I8" s="31">
        <v>21407.113804054166</v>
      </c>
      <c r="J8" s="31">
        <v>19963.256715120235</v>
      </c>
      <c r="K8" s="31">
        <v>17330.239071537311</v>
      </c>
      <c r="L8" s="31">
        <v>16749.411153777412</v>
      </c>
      <c r="M8" s="31">
        <v>21147.308725487586</v>
      </c>
      <c r="N8" s="31">
        <v>19382.82486587211</v>
      </c>
      <c r="O8" s="31">
        <v>18030.113854297539</v>
      </c>
      <c r="P8" s="31">
        <v>16839.256887064406</v>
      </c>
      <c r="Q8" s="31">
        <v>9667.1538359083424</v>
      </c>
      <c r="R8" s="31">
        <v>16734.609694889001</v>
      </c>
      <c r="S8" s="31">
        <v>14580.738757067518</v>
      </c>
      <c r="T8" s="31">
        <v>12294.690642799867</v>
      </c>
      <c r="U8" s="31">
        <v>10079.603166067574</v>
      </c>
      <c r="V8" s="31">
        <v>6470.2658166135243</v>
      </c>
      <c r="W8" s="31">
        <v>10870.419258680668</v>
      </c>
      <c r="X8" s="31">
        <v>9302.9575110114001</v>
      </c>
      <c r="Y8" s="31">
        <v>7583.3141223507637</v>
      </c>
      <c r="Z8" s="31">
        <v>6221.6336973827256</v>
      </c>
      <c r="AA8" s="31">
        <v>2925.3463533070812</v>
      </c>
      <c r="AB8" s="31">
        <v>6221.9817404946089</v>
      </c>
      <c r="AC8" s="31">
        <v>5242.751520293029</v>
      </c>
      <c r="AD8" s="31">
        <v>4184.017353710371</v>
      </c>
      <c r="AE8" s="31">
        <v>2893.6294021967688</v>
      </c>
      <c r="AF8" s="31">
        <v>1145.5870135251869</v>
      </c>
      <c r="AG8" s="31">
        <v>2122.5749092832939</v>
      </c>
      <c r="AH8" s="31">
        <v>1856.9710860538537</v>
      </c>
      <c r="AI8" s="31">
        <v>1568.40256162276</v>
      </c>
      <c r="AJ8" s="31">
        <v>1265.5007278600303</v>
      </c>
      <c r="AK8" s="31">
        <v>391.96930946114981</v>
      </c>
    </row>
    <row r="9" spans="1:37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0</v>
      </c>
      <c r="G9" s="14">
        <f>AVERAGE(G6:G8)</f>
        <v>3.6999999999999997</v>
      </c>
      <c r="H9" s="15">
        <f>AVERAGE(H6:H8)</f>
        <v>23723.45079135786</v>
      </c>
      <c r="I9" s="15">
        <f t="shared" ref="I9:K9" si="9">AVERAGE(I6:I8)</f>
        <v>21378.579472282105</v>
      </c>
      <c r="J9" s="15">
        <f t="shared" si="9"/>
        <v>20175.844274488885</v>
      </c>
      <c r="K9" s="15">
        <f t="shared" si="9"/>
        <v>18610.720565441534</v>
      </c>
      <c r="L9" s="15">
        <f>AVERAGE(L6:L8)</f>
        <v>16580.903796825678</v>
      </c>
      <c r="M9" s="15">
        <f t="shared" ref="M9:N9" si="10">AVERAGE(M6:M8)</f>
        <v>21842.652914411385</v>
      </c>
      <c r="N9" s="15">
        <f t="shared" si="10"/>
        <v>19968.306924681852</v>
      </c>
      <c r="O9" s="15">
        <f>AVERAGE(O6:O8)</f>
        <v>18029.448947321827</v>
      </c>
      <c r="P9" s="15">
        <f t="shared" ref="P9:Q9" si="11">AVERAGE(P6:P8)</f>
        <v>16082.92279395154</v>
      </c>
      <c r="Q9" s="15">
        <f t="shared" si="11"/>
        <v>11964.943260199607</v>
      </c>
      <c r="R9" s="15">
        <f>AVERAGE(R6:R8)</f>
        <v>16032.987454141796</v>
      </c>
      <c r="S9" s="15">
        <f t="shared" ref="S9:U9" si="12">AVERAGE(S6:S8)</f>
        <v>14426.768346260969</v>
      </c>
      <c r="T9" s="15">
        <f t="shared" si="12"/>
        <v>12807.158830111153</v>
      </c>
      <c r="U9" s="15">
        <f t="shared" si="12"/>
        <v>9850.8253291673172</v>
      </c>
      <c r="V9" s="15">
        <f>AVERAGE(V6:V8)</f>
        <v>6884.1720257030756</v>
      </c>
      <c r="W9" s="15">
        <f t="shared" ref="W9:X9" si="13">AVERAGE(W6:W8)</f>
        <v>11150.13635741699</v>
      </c>
      <c r="X9" s="15">
        <f t="shared" si="13"/>
        <v>9300.1650956835056</v>
      </c>
      <c r="Y9" s="15">
        <f>AVERAGE(Y6:Y8)</f>
        <v>7673.027506975468</v>
      </c>
      <c r="Z9" s="15">
        <f t="shared" ref="Z9:AA9" si="14">AVERAGE(Z6:Z8)</f>
        <v>5871.2933766994947</v>
      </c>
      <c r="AA9" s="15">
        <f t="shared" si="14"/>
        <v>3033.0296756647663</v>
      </c>
      <c r="AB9" s="15">
        <f>AVERAGE(AB6:AB8)</f>
        <v>6743.6312192290852</v>
      </c>
      <c r="AC9" s="15">
        <f t="shared" ref="AC9:AE9" si="15">AVERAGE(AC6:AC8)</f>
        <v>5545.1019617573947</v>
      </c>
      <c r="AD9" s="15">
        <f t="shared" si="15"/>
        <v>4668.3209014705344</v>
      </c>
      <c r="AE9" s="15">
        <f t="shared" si="15"/>
        <v>2809.2519347678949</v>
      </c>
      <c r="AF9" s="15">
        <f>AVERAGE(AF6:AF8)</f>
        <v>1282.8975517530771</v>
      </c>
      <c r="AG9" s="15">
        <f t="shared" ref="AG9:AH9" si="16">AVERAGE(AG6:AG8)</f>
        <v>2508.7237128543693</v>
      </c>
      <c r="AH9" s="15">
        <f t="shared" si="16"/>
        <v>2158.3905774310783</v>
      </c>
      <c r="AI9" s="15">
        <f>AVERAGE(AI6:AI8)</f>
        <v>1678.7068274354749</v>
      </c>
      <c r="AJ9" s="15">
        <f t="shared" ref="AJ9:AK9" si="17">AVERAGE(AJ6:AJ8)</f>
        <v>1250.2898915073217</v>
      </c>
      <c r="AK9" s="15">
        <f t="shared" si="17"/>
        <v>518.21227016239311</v>
      </c>
    </row>
    <row r="10" spans="1:37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>
        <v>1</v>
      </c>
      <c r="G10" s="24">
        <v>2</v>
      </c>
      <c r="H10" s="31">
        <v>31922.258196541199</v>
      </c>
      <c r="I10" s="31">
        <v>31108.843787751601</v>
      </c>
      <c r="J10" s="31">
        <v>29553.830089343544</v>
      </c>
      <c r="K10" s="31">
        <v>29141.984478723167</v>
      </c>
      <c r="L10" s="31">
        <v>28156.191086549512</v>
      </c>
      <c r="M10" s="31">
        <v>30361.767056540306</v>
      </c>
      <c r="N10" s="31">
        <v>28769.312462903836</v>
      </c>
      <c r="O10" s="31">
        <v>27576.071664470714</v>
      </c>
      <c r="P10" s="31">
        <v>25134.676876633803</v>
      </c>
      <c r="Q10" s="31">
        <v>15450.690596831488</v>
      </c>
      <c r="R10" s="31">
        <v>22772.792559001999</v>
      </c>
      <c r="S10" s="31">
        <v>22183.108052242969</v>
      </c>
      <c r="T10" s="31">
        <v>22616.450358889444</v>
      </c>
      <c r="U10" s="31">
        <v>22752.48457905792</v>
      </c>
      <c r="V10" s="31">
        <v>15271.482930511114</v>
      </c>
      <c r="W10" s="31">
        <v>17106.297181662179</v>
      </c>
      <c r="X10" s="31">
        <v>14900.725593903568</v>
      </c>
      <c r="Y10" s="31">
        <v>14257.835482100116</v>
      </c>
      <c r="Z10" s="31">
        <v>10069.293488688467</v>
      </c>
      <c r="AA10" s="31">
        <v>6534.1540147762253</v>
      </c>
      <c r="AB10" s="31">
        <v>7801.6677850372407</v>
      </c>
      <c r="AC10" s="31">
        <v>6377.594138102505</v>
      </c>
      <c r="AD10" s="31">
        <v>5103.2943688366186</v>
      </c>
      <c r="AE10" s="31">
        <v>3345.2232780856784</v>
      </c>
      <c r="AF10" s="31">
        <v>1885.2513152224171</v>
      </c>
      <c r="AG10" s="31">
        <v>2118.8263290381697</v>
      </c>
      <c r="AH10" s="31">
        <v>2025.9200548443016</v>
      </c>
      <c r="AI10" s="31">
        <v>1875.4576373500674</v>
      </c>
      <c r="AJ10" s="31">
        <v>1117.6799383621542</v>
      </c>
      <c r="AK10" s="31">
        <v>525.97781841651681</v>
      </c>
    </row>
    <row r="11" spans="1:37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>
        <v>2</v>
      </c>
      <c r="G11" s="24">
        <v>2.1</v>
      </c>
      <c r="H11" s="31">
        <v>34292.541848807246</v>
      </c>
      <c r="I11" s="31">
        <v>33480.57551109435</v>
      </c>
      <c r="J11" s="31">
        <v>32024.836554298312</v>
      </c>
      <c r="K11" s="31">
        <v>31464.060812832886</v>
      </c>
      <c r="L11" s="31">
        <v>29461.750096422216</v>
      </c>
      <c r="M11" s="31">
        <v>31250.696903238051</v>
      </c>
      <c r="N11" s="31">
        <v>29517.385628923264</v>
      </c>
      <c r="O11" s="31">
        <v>27391.780737170873</v>
      </c>
      <c r="P11" s="31">
        <v>25334.293508626324</v>
      </c>
      <c r="Q11" s="31">
        <v>20276.987428192344</v>
      </c>
      <c r="R11" s="31">
        <v>27265.480319538667</v>
      </c>
      <c r="S11" s="31">
        <v>23242.33652613626</v>
      </c>
      <c r="T11" s="31">
        <v>25209.627791864827</v>
      </c>
      <c r="U11" s="31">
        <v>22195.459105178197</v>
      </c>
      <c r="V11" s="31">
        <v>14356.613832046542</v>
      </c>
      <c r="W11" s="31">
        <v>19148.120605104461</v>
      </c>
      <c r="X11" s="31">
        <v>14437.984506349887</v>
      </c>
      <c r="Y11" s="31">
        <v>13537.208467660574</v>
      </c>
      <c r="Z11" s="31">
        <v>9386.3019970426212</v>
      </c>
      <c r="AA11" s="31">
        <v>5503.4615285940135</v>
      </c>
      <c r="AB11" s="31">
        <v>8076.1324374735659</v>
      </c>
      <c r="AC11" s="31">
        <v>6273.8280952152709</v>
      </c>
      <c r="AD11" s="31">
        <v>6024.0538638170083</v>
      </c>
      <c r="AE11" s="31">
        <v>4259.0252595643578</v>
      </c>
      <c r="AF11" s="31">
        <v>2265.645821365707</v>
      </c>
      <c r="AG11" s="31">
        <v>2216.317240900396</v>
      </c>
      <c r="AH11" s="31">
        <v>2129.9000678369744</v>
      </c>
      <c r="AI11" s="31">
        <v>1717.4419645993655</v>
      </c>
      <c r="AJ11" s="31">
        <v>1158.698736203781</v>
      </c>
      <c r="AK11" s="31">
        <v>560.40790922620158</v>
      </c>
    </row>
    <row r="12" spans="1:37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>
        <v>3</v>
      </c>
      <c r="G12" s="24">
        <v>2.5</v>
      </c>
      <c r="H12" s="31">
        <v>31169.802586910188</v>
      </c>
      <c r="I12" s="31">
        <v>28046.596833390027</v>
      </c>
      <c r="J12" s="31">
        <v>28088.013735801607</v>
      </c>
      <c r="K12" s="31">
        <v>26548.992834876932</v>
      </c>
      <c r="L12" s="31">
        <v>22955.072677107608</v>
      </c>
      <c r="M12" s="31">
        <v>26595.31057377157</v>
      </c>
      <c r="N12" s="31">
        <v>23738.735814224485</v>
      </c>
      <c r="O12" s="31">
        <v>22773.740034585851</v>
      </c>
      <c r="P12" s="31">
        <v>20576.157985002159</v>
      </c>
      <c r="Q12" s="31">
        <v>16513.905082982474</v>
      </c>
      <c r="R12" s="31">
        <v>20592.526117561199</v>
      </c>
      <c r="S12" s="31">
        <v>18330.191831265682</v>
      </c>
      <c r="T12" s="31">
        <v>17426.437052921174</v>
      </c>
      <c r="U12" s="31">
        <v>15344.337734057151</v>
      </c>
      <c r="V12" s="31">
        <v>11193.75010786934</v>
      </c>
      <c r="W12" s="31">
        <v>14603.419960793311</v>
      </c>
      <c r="X12" s="31">
        <v>11647.598212729874</v>
      </c>
      <c r="Y12" s="31">
        <v>10742.713497566481</v>
      </c>
      <c r="Z12" s="31">
        <v>8312.8975099855234</v>
      </c>
      <c r="AA12" s="31">
        <v>4875.2318105008508</v>
      </c>
      <c r="AB12" s="31">
        <v>7279.7856060537442</v>
      </c>
      <c r="AC12" s="31">
        <v>6744.7166036010894</v>
      </c>
      <c r="AD12" s="31">
        <v>6354.8253371997553</v>
      </c>
      <c r="AE12" s="31">
        <v>4353.4635290732449</v>
      </c>
      <c r="AF12" s="31">
        <v>2314.2006923210811</v>
      </c>
      <c r="AG12" s="31">
        <v>2839.313891582065</v>
      </c>
      <c r="AH12" s="31">
        <v>2102.6679718478049</v>
      </c>
      <c r="AI12" s="31">
        <v>1854.7993745962694</v>
      </c>
      <c r="AJ12" s="31">
        <v>1204.0839813482862</v>
      </c>
      <c r="AK12" s="31">
        <v>630.81548778513252</v>
      </c>
    </row>
    <row r="13" spans="1:37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0</v>
      </c>
      <c r="G13" s="14">
        <f>AVERAGE(G10:G12)</f>
        <v>2.1999999999999997</v>
      </c>
      <c r="H13" s="15">
        <f>AVERAGE(H10:H12)</f>
        <v>32461.534210752874</v>
      </c>
      <c r="I13" s="15">
        <f t="shared" ref="I13:K13" si="18">AVERAGE(I10:I12)</f>
        <v>30878.672044078659</v>
      </c>
      <c r="J13" s="15">
        <f t="shared" si="18"/>
        <v>29888.893459814488</v>
      </c>
      <c r="K13" s="15">
        <f t="shared" si="18"/>
        <v>29051.679375477659</v>
      </c>
      <c r="L13" s="15">
        <f>AVERAGE(L10:L12)</f>
        <v>26857.671286693116</v>
      </c>
      <c r="M13" s="15">
        <f t="shared" ref="M13:N13" si="19">AVERAGE(M10:M12)</f>
        <v>29402.591511183306</v>
      </c>
      <c r="N13" s="15">
        <f t="shared" si="19"/>
        <v>27341.811302017199</v>
      </c>
      <c r="O13" s="15">
        <f>AVERAGE(O10:O12)</f>
        <v>25913.864145409145</v>
      </c>
      <c r="P13" s="15">
        <f t="shared" ref="P13:Q13" si="20">AVERAGE(P10:P12)</f>
        <v>23681.709456754092</v>
      </c>
      <c r="Q13" s="15">
        <f t="shared" si="20"/>
        <v>17413.861036002101</v>
      </c>
      <c r="R13" s="15">
        <f>AVERAGE(R10:R12)</f>
        <v>23543.599665367288</v>
      </c>
      <c r="S13" s="15">
        <f t="shared" ref="S13:U13" si="21">AVERAGE(S10:S12)</f>
        <v>21251.878803214971</v>
      </c>
      <c r="T13" s="15">
        <f t="shared" si="21"/>
        <v>21750.838401225148</v>
      </c>
      <c r="U13" s="15">
        <f t="shared" si="21"/>
        <v>20097.427139431089</v>
      </c>
      <c r="V13" s="15">
        <f>AVERAGE(V10:V12)</f>
        <v>13607.282290142333</v>
      </c>
      <c r="W13" s="15">
        <f t="shared" ref="W13:X13" si="22">AVERAGE(W10:W12)</f>
        <v>16952.612582519985</v>
      </c>
      <c r="X13" s="15">
        <f t="shared" si="22"/>
        <v>13662.102770994441</v>
      </c>
      <c r="Y13" s="15">
        <f>AVERAGE(Y10:Y12)</f>
        <v>12845.919149109055</v>
      </c>
      <c r="Z13" s="15">
        <f t="shared" ref="Z13:AA13" si="23">AVERAGE(Z10:Z12)</f>
        <v>9256.1643319055365</v>
      </c>
      <c r="AA13" s="15">
        <f t="shared" si="23"/>
        <v>5637.6157846236965</v>
      </c>
      <c r="AB13" s="15">
        <f>AVERAGE(AB10:AB12)</f>
        <v>7719.1952761881839</v>
      </c>
      <c r="AC13" s="15">
        <f t="shared" ref="AC13:AE13" si="24">AVERAGE(AC10:AC12)</f>
        <v>6465.3796123062884</v>
      </c>
      <c r="AD13" s="15">
        <f t="shared" si="24"/>
        <v>5827.3911899511268</v>
      </c>
      <c r="AE13" s="15">
        <f t="shared" si="24"/>
        <v>3985.9040222410936</v>
      </c>
      <c r="AF13" s="15">
        <f>AVERAGE(AF10:AF12)</f>
        <v>2155.032609636402</v>
      </c>
      <c r="AG13" s="15">
        <f t="shared" ref="AG13:AH13" si="25">AVERAGE(AG10:AG12)</f>
        <v>2391.4858205068772</v>
      </c>
      <c r="AH13" s="15">
        <f t="shared" si="25"/>
        <v>2086.1626981763602</v>
      </c>
      <c r="AI13" s="15">
        <f>AVERAGE(AI10:AI12)</f>
        <v>1815.8996588485672</v>
      </c>
      <c r="AJ13" s="15">
        <f t="shared" ref="AJ13:AK13" si="26">AVERAGE(AJ10:AJ12)</f>
        <v>1160.1542186380739</v>
      </c>
      <c r="AK13" s="15">
        <f t="shared" si="26"/>
        <v>572.40040514261693</v>
      </c>
    </row>
    <row r="14" spans="1:37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>
        <v>1</v>
      </c>
      <c r="G14" s="24">
        <v>4.3</v>
      </c>
      <c r="H14" s="31">
        <v>25927.216217815887</v>
      </c>
      <c r="I14" s="31">
        <v>24726.764799525899</v>
      </c>
      <c r="J14" s="31">
        <v>24138.680390713755</v>
      </c>
      <c r="K14" s="31">
        <v>22587.188372597167</v>
      </c>
      <c r="L14" s="31">
        <v>22503.513452275638</v>
      </c>
      <c r="M14" s="31">
        <v>21124.241214703343</v>
      </c>
      <c r="N14" s="31">
        <v>21340.347237067326</v>
      </c>
      <c r="O14" s="31">
        <v>19368.352893080442</v>
      </c>
      <c r="P14" s="31">
        <v>18555.977976024969</v>
      </c>
      <c r="Q14" s="31">
        <v>15191.079606904408</v>
      </c>
      <c r="R14" s="31">
        <v>16507.764186217373</v>
      </c>
      <c r="S14" s="31">
        <v>15937.450154700919</v>
      </c>
      <c r="T14" s="31">
        <v>15599.505140943547</v>
      </c>
      <c r="U14" s="31">
        <v>14469.440519641308</v>
      </c>
      <c r="V14" s="31">
        <v>9820.688119332106</v>
      </c>
      <c r="W14" s="31">
        <v>13556.088318723809</v>
      </c>
      <c r="X14" s="31">
        <v>11352.805540531799</v>
      </c>
      <c r="Y14" s="31">
        <v>10517.553402755511</v>
      </c>
      <c r="Z14" s="31">
        <v>7352.5046021566277</v>
      </c>
      <c r="AA14" s="31">
        <v>3693.6265369388211</v>
      </c>
      <c r="AB14" s="31">
        <v>6788.6177096382889</v>
      </c>
      <c r="AC14" s="31">
        <v>5874.0241911064422</v>
      </c>
      <c r="AD14" s="31">
        <v>5085.9588069689644</v>
      </c>
      <c r="AE14" s="31">
        <v>3009.1277970166379</v>
      </c>
      <c r="AF14" s="31">
        <v>1257.033473504677</v>
      </c>
      <c r="AG14" s="31">
        <v>1795.3816596035792</v>
      </c>
      <c r="AH14" s="31">
        <v>1505.2800929120529</v>
      </c>
      <c r="AI14" s="31">
        <v>1223.8024480739646</v>
      </c>
      <c r="AJ14" s="31">
        <v>683.35466809190189</v>
      </c>
      <c r="AK14" s="31">
        <v>325.95315665813644</v>
      </c>
    </row>
    <row r="15" spans="1:37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>
        <v>2</v>
      </c>
      <c r="G15" s="24">
        <v>4.0999999999999996</v>
      </c>
      <c r="H15" s="31">
        <v>28087.817569300543</v>
      </c>
      <c r="I15" s="31">
        <v>28998.750918876071</v>
      </c>
      <c r="J15" s="31">
        <v>26150.237089939892</v>
      </c>
      <c r="K15" s="31">
        <v>24469.454070313601</v>
      </c>
      <c r="L15" s="31">
        <v>24378.80623996527</v>
      </c>
      <c r="M15" s="31">
        <v>22884.594649261948</v>
      </c>
      <c r="N15" s="31">
        <v>23118.709506822936</v>
      </c>
      <c r="O15" s="31">
        <v>20982.382300837147</v>
      </c>
      <c r="P15" s="31">
        <v>19826.03524664848</v>
      </c>
      <c r="Q15" s="31">
        <v>16457.002907479764</v>
      </c>
      <c r="R15" s="31">
        <v>17883.411201735493</v>
      </c>
      <c r="S15" s="31">
        <v>17265.571000926004</v>
      </c>
      <c r="T15" s="31">
        <v>16899.463902688851</v>
      </c>
      <c r="U15" s="31">
        <v>15675.227229611417</v>
      </c>
      <c r="V15" s="31">
        <v>10639.078795943113</v>
      </c>
      <c r="W15" s="31">
        <v>14685.762345284129</v>
      </c>
      <c r="X15" s="31">
        <v>12298.87266890944</v>
      </c>
      <c r="Y15" s="31">
        <v>11394.016186318473</v>
      </c>
      <c r="Z15" s="31">
        <v>7965.2133190030136</v>
      </c>
      <c r="AA15" s="31">
        <v>4001.4287483503881</v>
      </c>
      <c r="AB15" s="31">
        <v>6909.6329303339598</v>
      </c>
      <c r="AC15" s="31">
        <v>6363.5262070319786</v>
      </c>
      <c r="AD15" s="31">
        <v>5509.788707549711</v>
      </c>
      <c r="AE15" s="31">
        <v>3259.8884467680246</v>
      </c>
      <c r="AF15" s="31">
        <v>1361.7862629633996</v>
      </c>
      <c r="AG15" s="31">
        <v>1944.9967979038768</v>
      </c>
      <c r="AH15" s="31">
        <v>1630.7201006547236</v>
      </c>
      <c r="AI15" s="31">
        <v>1325.7859854134617</v>
      </c>
      <c r="AJ15" s="31">
        <v>740.30089043289377</v>
      </c>
      <c r="AK15" s="31">
        <v>427.99751396120666</v>
      </c>
    </row>
    <row r="16" spans="1:37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>
        <v>3</v>
      </c>
      <c r="G16" s="24">
        <v>3.8</v>
      </c>
      <c r="H16" s="31">
        <v>22989.91053692584</v>
      </c>
      <c r="I16" s="31">
        <v>22476.902947245777</v>
      </c>
      <c r="J16" s="31">
        <v>20569.917941685744</v>
      </c>
      <c r="K16" s="31">
        <v>20183.598288578738</v>
      </c>
      <c r="L16" s="31">
        <v>18293.533455922516</v>
      </c>
      <c r="M16" s="31">
        <v>17888.778100486263</v>
      </c>
      <c r="N16" s="31">
        <v>17265.869663004552</v>
      </c>
      <c r="O16" s="31">
        <v>16948.97633586084</v>
      </c>
      <c r="P16" s="31">
        <v>15824.059533041194</v>
      </c>
      <c r="Q16" s="31">
        <v>13372.651613193406</v>
      </c>
      <c r="R16" s="31">
        <v>15042.12198692395</v>
      </c>
      <c r="S16" s="31">
        <v>14198.767512985067</v>
      </c>
      <c r="T16" s="31">
        <v>13284.620622850995</v>
      </c>
      <c r="U16" s="31">
        <v>11901.755712921764</v>
      </c>
      <c r="V16" s="31">
        <v>9029.9335393271285</v>
      </c>
      <c r="W16" s="31">
        <v>11822.373426507433</v>
      </c>
      <c r="X16" s="31">
        <v>9799.9636623623246</v>
      </c>
      <c r="Y16" s="31">
        <v>8881.6672606277934</v>
      </c>
      <c r="Z16" s="31">
        <v>6665.8152405742803</v>
      </c>
      <c r="AA16" s="31">
        <v>4119.4120701698175</v>
      </c>
      <c r="AB16" s="31">
        <v>5758.4954395721861</v>
      </c>
      <c r="AC16" s="31">
        <v>4814.4100747667571</v>
      </c>
      <c r="AD16" s="31">
        <v>4164.8445081144046</v>
      </c>
      <c r="AE16" s="31">
        <v>2698.6470071964168</v>
      </c>
      <c r="AF16" s="31">
        <v>1513.8931177538473</v>
      </c>
      <c r="AG16" s="31">
        <v>1811.5618403075207</v>
      </c>
      <c r="AH16" s="31">
        <v>1670.4536935605327</v>
      </c>
      <c r="AI16" s="31">
        <v>1529.6680929130121</v>
      </c>
      <c r="AJ16" s="31">
        <v>872.03559727666516</v>
      </c>
      <c r="AK16" s="31">
        <v>557.24322115053042</v>
      </c>
    </row>
    <row r="17" spans="1:37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0</v>
      </c>
      <c r="G17" s="14">
        <f>AVERAGE(G14:G16)</f>
        <v>4.0666666666666664</v>
      </c>
      <c r="H17" s="15">
        <f>AVERAGE(H14:H16)</f>
        <v>25668.314774680755</v>
      </c>
      <c r="I17" s="15">
        <f t="shared" ref="I17:K17" si="27">AVERAGE(I14:I16)</f>
        <v>25400.80622188258</v>
      </c>
      <c r="J17" s="15">
        <f t="shared" si="27"/>
        <v>23619.611807446461</v>
      </c>
      <c r="K17" s="15">
        <f t="shared" si="27"/>
        <v>22413.41357716317</v>
      </c>
      <c r="L17" s="15">
        <f>AVERAGE(L14:L16)</f>
        <v>21725.284382721144</v>
      </c>
      <c r="M17" s="15">
        <f t="shared" ref="M17:N17" si="28">AVERAGE(M14:M16)</f>
        <v>20632.537988150518</v>
      </c>
      <c r="N17" s="15">
        <f t="shared" si="28"/>
        <v>20574.975468964938</v>
      </c>
      <c r="O17" s="15">
        <f>AVERAGE(O14:O16)</f>
        <v>19099.903843259475</v>
      </c>
      <c r="P17" s="15">
        <f t="shared" ref="P17:Q17" si="29">AVERAGE(P14:P16)</f>
        <v>18068.690918571549</v>
      </c>
      <c r="Q17" s="15">
        <f t="shared" si="29"/>
        <v>15006.911375859192</v>
      </c>
      <c r="R17" s="15">
        <f>AVERAGE(R14:R16)</f>
        <v>16477.765791625607</v>
      </c>
      <c r="S17" s="15">
        <f t="shared" ref="S17:U17" si="30">AVERAGE(S14:S16)</f>
        <v>15800.596222870663</v>
      </c>
      <c r="T17" s="15">
        <f t="shared" si="30"/>
        <v>15261.196555494464</v>
      </c>
      <c r="U17" s="15">
        <f t="shared" si="30"/>
        <v>14015.474487391495</v>
      </c>
      <c r="V17" s="15">
        <f>AVERAGE(V14:V16)</f>
        <v>9829.900151534117</v>
      </c>
      <c r="W17" s="15">
        <f t="shared" ref="W17:X17" si="31">AVERAGE(W14:W16)</f>
        <v>13354.741363505122</v>
      </c>
      <c r="X17" s="15">
        <f t="shared" si="31"/>
        <v>11150.547290601187</v>
      </c>
      <c r="Y17" s="15">
        <f>AVERAGE(Y14:Y16)</f>
        <v>10264.412283233925</v>
      </c>
      <c r="Z17" s="15">
        <f t="shared" ref="Z17:AA17" si="32">AVERAGE(Z14:Z16)</f>
        <v>7327.8443872446405</v>
      </c>
      <c r="AA17" s="15">
        <f t="shared" si="32"/>
        <v>3938.1557851530088</v>
      </c>
      <c r="AB17" s="15">
        <f>AVERAGE(AB14:AB16)</f>
        <v>6485.5820265148113</v>
      </c>
      <c r="AC17" s="15">
        <f t="shared" ref="AC17:AE17" si="33">AVERAGE(AC14:AC16)</f>
        <v>5683.9868243017263</v>
      </c>
      <c r="AD17" s="15">
        <f t="shared" si="33"/>
        <v>4920.1973408776939</v>
      </c>
      <c r="AE17" s="15">
        <f t="shared" si="33"/>
        <v>2989.2210836603604</v>
      </c>
      <c r="AF17" s="15">
        <f>AVERAGE(AF14:AF16)</f>
        <v>1377.5709514073078</v>
      </c>
      <c r="AG17" s="15">
        <f t="shared" ref="AG17:AH17" si="34">AVERAGE(AG14:AG16)</f>
        <v>1850.6467659383254</v>
      </c>
      <c r="AH17" s="15">
        <f t="shared" si="34"/>
        <v>1602.1512957091029</v>
      </c>
      <c r="AI17" s="15">
        <f>AVERAGE(AI14:AI16)</f>
        <v>1359.7521754668128</v>
      </c>
      <c r="AJ17" s="15">
        <f t="shared" ref="AJ17:AK17" si="35">AVERAGE(AJ14:AJ16)</f>
        <v>765.23038526715357</v>
      </c>
      <c r="AK17" s="15">
        <f t="shared" si="35"/>
        <v>437.06463058995786</v>
      </c>
    </row>
    <row r="18" spans="1:37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>
        <v>1</v>
      </c>
      <c r="G18" s="24">
        <v>3.2</v>
      </c>
      <c r="H18" s="31">
        <v>30745.201543942851</v>
      </c>
      <c r="I18" s="31">
        <v>26002.29698874777</v>
      </c>
      <c r="J18" s="31">
        <v>25446.97042714127</v>
      </c>
      <c r="K18" s="31">
        <v>24347.901373772518</v>
      </c>
      <c r="L18" s="31">
        <v>22229.645882751145</v>
      </c>
      <c r="M18" s="31">
        <v>21657.235090328919</v>
      </c>
      <c r="N18" s="31">
        <v>20699.518897055452</v>
      </c>
      <c r="O18" s="31">
        <v>20196.099940746906</v>
      </c>
      <c r="P18" s="31">
        <v>16338.637093353769</v>
      </c>
      <c r="Q18" s="31">
        <v>14246.415881779749</v>
      </c>
      <c r="R18" s="31">
        <v>17395.240076717528</v>
      </c>
      <c r="S18" s="31">
        <v>15821.96149170806</v>
      </c>
      <c r="T18" s="31">
        <v>16064.676029645307</v>
      </c>
      <c r="U18" s="31">
        <v>12075.4294791189</v>
      </c>
      <c r="V18" s="31">
        <v>6480.5950703584085</v>
      </c>
      <c r="W18" s="31">
        <v>12762.08850921354</v>
      </c>
      <c r="X18" s="31">
        <v>11206.308375238268</v>
      </c>
      <c r="Y18" s="31">
        <v>8594.7269096723121</v>
      </c>
      <c r="Z18" s="31">
        <v>5496.1434292645599</v>
      </c>
      <c r="AA18" s="31">
        <v>2738.1568709990388</v>
      </c>
      <c r="AB18" s="31">
        <v>6613.724574981813</v>
      </c>
      <c r="AC18" s="31">
        <v>6057.7637411146461</v>
      </c>
      <c r="AD18" s="31">
        <v>5519.1801666664096</v>
      </c>
      <c r="AE18" s="31">
        <v>3319.024430071911</v>
      </c>
      <c r="AF18" s="31">
        <v>1235.0612350817651</v>
      </c>
      <c r="AG18" s="31">
        <v>2304.4765111259198</v>
      </c>
      <c r="AH18" s="31">
        <v>1474.4555552116833</v>
      </c>
      <c r="AI18" s="31">
        <v>1139.1727873984589</v>
      </c>
      <c r="AJ18" s="31">
        <v>857.43061947923752</v>
      </c>
      <c r="AK18" s="31">
        <v>444.99206109456355</v>
      </c>
    </row>
    <row r="19" spans="1:37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>
        <v>2</v>
      </c>
      <c r="G19" s="24">
        <v>3.2</v>
      </c>
      <c r="H19" s="31">
        <v>27663.729768576275</v>
      </c>
      <c r="I19" s="31">
        <v>27416.12789522321</v>
      </c>
      <c r="J19" s="31">
        <v>26392.542893041613</v>
      </c>
      <c r="K19" s="31">
        <v>23983.567076147214</v>
      </c>
      <c r="L19" s="31">
        <v>21387.909458716171</v>
      </c>
      <c r="M19" s="31">
        <v>22412.236887298928</v>
      </c>
      <c r="N19" s="31">
        <v>21040.575288565844</v>
      </c>
      <c r="O19" s="31">
        <v>20401.659653776624</v>
      </c>
      <c r="P19" s="31">
        <v>19920.329791151715</v>
      </c>
      <c r="Q19" s="31">
        <v>18573.248816541876</v>
      </c>
      <c r="R19" s="31">
        <v>14948.107839480208</v>
      </c>
      <c r="S19" s="31">
        <v>13543.344254422691</v>
      </c>
      <c r="T19" s="31">
        <v>12724.192951496914</v>
      </c>
      <c r="U19" s="31">
        <v>11231.683800213446</v>
      </c>
      <c r="V19" s="31">
        <v>8787.6775346123322</v>
      </c>
      <c r="W19" s="31">
        <v>11049.378470125877</v>
      </c>
      <c r="X19" s="31">
        <v>9750.2790189408151</v>
      </c>
      <c r="Y19" s="31">
        <v>9124.4450761003864</v>
      </c>
      <c r="Z19" s="31">
        <v>6711.7592498248314</v>
      </c>
      <c r="AA19" s="31">
        <v>4284.5701615376411</v>
      </c>
      <c r="AB19" s="31">
        <v>6988.6454003107328</v>
      </c>
      <c r="AC19" s="31">
        <v>5905.1058409830375</v>
      </c>
      <c r="AD19" s="31">
        <v>5323.7476074935512</v>
      </c>
      <c r="AE19" s="31">
        <v>3502.2069050932273</v>
      </c>
      <c r="AF19" s="31">
        <v>1665.1527914587721</v>
      </c>
      <c r="AG19" s="31">
        <v>2347.6804082821059</v>
      </c>
      <c r="AH19" s="31">
        <v>1801.9008671116057</v>
      </c>
      <c r="AI19" s="31">
        <v>1227.011688223939</v>
      </c>
      <c r="AJ19" s="31">
        <v>798.21471643330187</v>
      </c>
      <c r="AK19" s="31">
        <v>505.13253296974057</v>
      </c>
    </row>
    <row r="20" spans="1:37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>
        <v>3</v>
      </c>
      <c r="G20" s="24">
        <v>3</v>
      </c>
      <c r="H20" s="31">
        <v>27352.300705787602</v>
      </c>
      <c r="I20" s="31">
        <v>27247.236790791027</v>
      </c>
      <c r="J20" s="31">
        <v>25723.091034850022</v>
      </c>
      <c r="K20" s="31">
        <v>25842.756852632443</v>
      </c>
      <c r="L20" s="31">
        <v>23712.941948507549</v>
      </c>
      <c r="M20" s="31">
        <v>25440.941026044966</v>
      </c>
      <c r="N20" s="31">
        <v>22978.374067283163</v>
      </c>
      <c r="O20" s="31">
        <v>21813.13440882181</v>
      </c>
      <c r="P20" s="31">
        <v>20976.309054277022</v>
      </c>
      <c r="Q20" s="31">
        <v>17260.68443470366</v>
      </c>
      <c r="R20" s="31">
        <v>18333.834013608244</v>
      </c>
      <c r="S20" s="31">
        <v>18027.091626441808</v>
      </c>
      <c r="T20" s="31">
        <v>17550.0292089535</v>
      </c>
      <c r="U20" s="31">
        <v>15094.671844768922</v>
      </c>
      <c r="V20" s="31">
        <v>11102.252469515577</v>
      </c>
      <c r="W20" s="31">
        <v>16115.637304383028</v>
      </c>
      <c r="X20" s="31">
        <v>13468.097099856572</v>
      </c>
      <c r="Y20" s="31">
        <v>10180.706984524055</v>
      </c>
      <c r="Z20" s="31">
        <v>8875.2499289947827</v>
      </c>
      <c r="AA20" s="31">
        <v>5225.8953562397264</v>
      </c>
      <c r="AB20" s="31">
        <v>8558.9106231185669</v>
      </c>
      <c r="AC20" s="31">
        <v>6483.5815051213895</v>
      </c>
      <c r="AD20" s="31">
        <v>5564.4158104594362</v>
      </c>
      <c r="AE20" s="31">
        <v>3749.3991906423935</v>
      </c>
      <c r="AF20" s="31">
        <v>1864.3860561322665</v>
      </c>
      <c r="AG20" s="31">
        <v>2764.4608694636072</v>
      </c>
      <c r="AH20" s="31">
        <v>2046.5437717438144</v>
      </c>
      <c r="AI20" s="31">
        <v>1507.7848235085803</v>
      </c>
      <c r="AJ20" s="31">
        <v>785.46500673047854</v>
      </c>
      <c r="AK20" s="31">
        <v>535.56081411270497</v>
      </c>
    </row>
    <row r="21" spans="1:37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0</v>
      </c>
      <c r="G21" s="14">
        <f>AVERAGE(G18:G20)</f>
        <v>3.1333333333333333</v>
      </c>
      <c r="H21" s="15">
        <f>AVERAGE(H18:H20)</f>
        <v>28587.077339435578</v>
      </c>
      <c r="I21" s="15">
        <f t="shared" ref="I21:K21" si="36">AVERAGE(I18:I20)</f>
        <v>26888.553891587333</v>
      </c>
      <c r="J21" s="15">
        <f t="shared" si="36"/>
        <v>25854.201451677636</v>
      </c>
      <c r="K21" s="15">
        <f t="shared" si="36"/>
        <v>24724.741767517393</v>
      </c>
      <c r="L21" s="15">
        <f>AVERAGE(L18:L20)</f>
        <v>22443.499096658288</v>
      </c>
      <c r="M21" s="15">
        <f t="shared" ref="M21:N21" si="37">AVERAGE(M18:M20)</f>
        <v>23170.13766789094</v>
      </c>
      <c r="N21" s="15">
        <f t="shared" si="37"/>
        <v>21572.822750968153</v>
      </c>
      <c r="O21" s="15">
        <f>AVERAGE(O18:O20)</f>
        <v>20803.631334448448</v>
      </c>
      <c r="P21" s="15">
        <f t="shared" ref="P21:Q21" si="38">AVERAGE(P18:P20)</f>
        <v>19078.425312927502</v>
      </c>
      <c r="Q21" s="15">
        <f t="shared" si="38"/>
        <v>16693.44971100843</v>
      </c>
      <c r="R21" s="15">
        <f>AVERAGE(R18:R20)</f>
        <v>16892.393976601994</v>
      </c>
      <c r="S21" s="15">
        <f t="shared" ref="S21:U21" si="39">AVERAGE(S18:S20)</f>
        <v>15797.465790857519</v>
      </c>
      <c r="T21" s="15">
        <f t="shared" si="39"/>
        <v>15446.299396698574</v>
      </c>
      <c r="U21" s="15">
        <f t="shared" si="39"/>
        <v>12800.595041367089</v>
      </c>
      <c r="V21" s="15">
        <f>AVERAGE(V18:V20)</f>
        <v>8790.1750248287735</v>
      </c>
      <c r="W21" s="15">
        <f t="shared" ref="W21:X21" si="40">AVERAGE(W18:W20)</f>
        <v>13309.034761240815</v>
      </c>
      <c r="X21" s="15">
        <f t="shared" si="40"/>
        <v>11474.894831345218</v>
      </c>
      <c r="Y21" s="15">
        <f>AVERAGE(Y18:Y20)</f>
        <v>9299.9596567655844</v>
      </c>
      <c r="Z21" s="15">
        <f t="shared" ref="Z21:AA21" si="41">AVERAGE(Z18:Z20)</f>
        <v>7027.7175360280571</v>
      </c>
      <c r="AA21" s="15">
        <f t="shared" si="41"/>
        <v>4082.8741295921354</v>
      </c>
      <c r="AB21" s="15">
        <f>AVERAGE(AB18:AB20)</f>
        <v>7387.093532803704</v>
      </c>
      <c r="AC21" s="15">
        <f t="shared" ref="AC21:AE21" si="42">AVERAGE(AC18:AC20)</f>
        <v>6148.8170290730241</v>
      </c>
      <c r="AD21" s="15">
        <f t="shared" si="42"/>
        <v>5469.1145282064654</v>
      </c>
      <c r="AE21" s="15">
        <f t="shared" si="42"/>
        <v>3523.5435086025104</v>
      </c>
      <c r="AF21" s="15">
        <f>AVERAGE(AF18:AF20)</f>
        <v>1588.2000275576011</v>
      </c>
      <c r="AG21" s="15">
        <f t="shared" ref="AG21:AH21" si="43">AVERAGE(AG18:AG20)</f>
        <v>2472.2059296238776</v>
      </c>
      <c r="AH21" s="15">
        <f t="shared" si="43"/>
        <v>1774.3000646890343</v>
      </c>
      <c r="AI21" s="15">
        <f>AVERAGE(AI18:AI20)</f>
        <v>1291.3230997103262</v>
      </c>
      <c r="AJ21" s="15">
        <f t="shared" ref="AJ21:AK21" si="44">AVERAGE(AJ18:AJ20)</f>
        <v>813.70344754767268</v>
      </c>
      <c r="AK21" s="15">
        <f t="shared" si="44"/>
        <v>495.22846939233636</v>
      </c>
    </row>
    <row r="22" spans="1:37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>
        <v>1</v>
      </c>
      <c r="G22" s="24">
        <v>4.5999999999999996</v>
      </c>
      <c r="H22" s="31">
        <v>28746.650838600901</v>
      </c>
      <c r="I22" s="31">
        <v>27587.324083382777</v>
      </c>
      <c r="J22" s="31">
        <v>24977.076608296458</v>
      </c>
      <c r="K22" s="31">
        <v>22540.223910817105</v>
      </c>
      <c r="L22" s="31">
        <v>21219.448831983584</v>
      </c>
      <c r="M22" s="31">
        <v>24326.405596286124</v>
      </c>
      <c r="N22" s="31">
        <v>23658.45553949082</v>
      </c>
      <c r="O22" s="31">
        <v>22244.533066625441</v>
      </c>
      <c r="P22" s="31">
        <v>19127.230825954088</v>
      </c>
      <c r="Q22" s="31">
        <v>14061.718395703207</v>
      </c>
      <c r="R22" s="31">
        <v>18106.188594476826</v>
      </c>
      <c r="S22" s="31">
        <v>16535.861328310315</v>
      </c>
      <c r="T22" s="31">
        <v>15895.72988360829</v>
      </c>
      <c r="U22" s="31">
        <v>13625.033904212813</v>
      </c>
      <c r="V22" s="31">
        <v>7945.9570163042481</v>
      </c>
      <c r="W22" s="31">
        <v>13347.838441092816</v>
      </c>
      <c r="X22" s="31">
        <v>10113.721759973449</v>
      </c>
      <c r="Y22" s="31">
        <v>8284.4562717098797</v>
      </c>
      <c r="Z22" s="31">
        <v>6144.8701382371946</v>
      </c>
      <c r="AA22" s="31">
        <v>2823.5647074476265</v>
      </c>
      <c r="AB22" s="31">
        <v>6358.7712213166078</v>
      </c>
      <c r="AC22" s="31">
        <v>5164.7822055500064</v>
      </c>
      <c r="AD22" s="31">
        <v>4290.9639707979277</v>
      </c>
      <c r="AE22" s="31">
        <v>2622.2988053081408</v>
      </c>
      <c r="AF22" s="31">
        <v>1015.7750298088033</v>
      </c>
      <c r="AG22" s="31">
        <v>1115.7263004305939</v>
      </c>
      <c r="AH22" s="31">
        <v>1092.534510107406</v>
      </c>
      <c r="AI22" s="31">
        <v>835.37870198990606</v>
      </c>
      <c r="AJ22" s="31">
        <v>595.07854386208999</v>
      </c>
      <c r="AK22" s="31">
        <v>388.88670830760361</v>
      </c>
    </row>
    <row r="23" spans="1:37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>
        <v>2</v>
      </c>
      <c r="G23" s="24">
        <v>4.0999999999999996</v>
      </c>
      <c r="H23" s="31">
        <v>30956.956483557009</v>
      </c>
      <c r="I23" s="31">
        <v>26633.520719530326</v>
      </c>
      <c r="J23" s="31">
        <v>25683.727929021392</v>
      </c>
      <c r="K23" s="31">
        <v>23070.194841215009</v>
      </c>
      <c r="L23" s="31">
        <v>20363.691601976498</v>
      </c>
      <c r="M23" s="31">
        <v>22650.355521142606</v>
      </c>
      <c r="N23" s="31">
        <v>21154.570014431574</v>
      </c>
      <c r="O23" s="31">
        <v>19690.532868068971</v>
      </c>
      <c r="P23" s="31">
        <v>17309.502648338417</v>
      </c>
      <c r="Q23" s="31">
        <v>14161.005123477304</v>
      </c>
      <c r="R23" s="31">
        <v>16261.876918106587</v>
      </c>
      <c r="S23" s="31">
        <v>15249.561225187856</v>
      </c>
      <c r="T23" s="31">
        <v>14080.069313426427</v>
      </c>
      <c r="U23" s="31">
        <v>11233.559897613572</v>
      </c>
      <c r="V23" s="31">
        <v>7291.5711625565982</v>
      </c>
      <c r="W23" s="31">
        <v>8453.9306227546258</v>
      </c>
      <c r="X23" s="31">
        <v>7127.3366668789722</v>
      </c>
      <c r="Y23" s="31">
        <v>5674.586316463121</v>
      </c>
      <c r="Z23" s="31">
        <v>3914.86560691471</v>
      </c>
      <c r="AA23" s="31">
        <v>1950.6257008049201</v>
      </c>
      <c r="AB23" s="31">
        <v>3754.0410816579147</v>
      </c>
      <c r="AC23" s="31">
        <v>3029.0966498695971</v>
      </c>
      <c r="AD23" s="31">
        <v>2377.2277875583304</v>
      </c>
      <c r="AE23" s="31">
        <v>1466.7139217469235</v>
      </c>
      <c r="AF23" s="31">
        <v>626.02983793403814</v>
      </c>
      <c r="AG23" s="31">
        <v>1006.4668336946301</v>
      </c>
      <c r="AH23" s="31">
        <v>963.4511900485378</v>
      </c>
      <c r="AI23" s="31">
        <v>675.49417311250534</v>
      </c>
      <c r="AJ23" s="31">
        <v>395.49379993954147</v>
      </c>
      <c r="AK23" s="31">
        <v>228.01266593419277</v>
      </c>
    </row>
    <row r="24" spans="1:37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>
        <v>3</v>
      </c>
      <c r="G24" s="24">
        <v>4</v>
      </c>
      <c r="H24" s="31">
        <v>29835.403041538953</v>
      </c>
      <c r="I24" s="31">
        <v>27136.510645442468</v>
      </c>
      <c r="J24" s="31">
        <v>25683.727929021392</v>
      </c>
      <c r="K24" s="31">
        <v>23070.194841215009</v>
      </c>
      <c r="L24" s="31">
        <v>20363.691601976498</v>
      </c>
      <c r="M24" s="31">
        <v>25797.047491920748</v>
      </c>
      <c r="N24" s="31">
        <v>24271.402408450249</v>
      </c>
      <c r="O24" s="31">
        <v>23066.069064638563</v>
      </c>
      <c r="P24" s="31">
        <v>21359.731373717517</v>
      </c>
      <c r="Q24" s="31">
        <v>17208.586374827915</v>
      </c>
      <c r="R24" s="31">
        <v>20194.709726818855</v>
      </c>
      <c r="S24" s="31">
        <v>17217.496395808961</v>
      </c>
      <c r="T24" s="31">
        <v>16919.664777717331</v>
      </c>
      <c r="U24" s="31">
        <v>13933.058724933662</v>
      </c>
      <c r="V24" s="31">
        <v>8550.8047551720665</v>
      </c>
      <c r="W24" s="31">
        <v>12828.838713030444</v>
      </c>
      <c r="X24" s="31">
        <v>11943.904799777127</v>
      </c>
      <c r="Y24" s="31">
        <v>9923.675954133294</v>
      </c>
      <c r="Z24" s="31">
        <v>6842.6560467497347</v>
      </c>
      <c r="AA24" s="31">
        <v>3551.6440449439765</v>
      </c>
      <c r="AB24" s="31">
        <v>6638.2151027648615</v>
      </c>
      <c r="AC24" s="31">
        <v>6359.6210069440604</v>
      </c>
      <c r="AD24" s="31">
        <v>5273.5196896160041</v>
      </c>
      <c r="AE24" s="31">
        <v>3259.8909299957431</v>
      </c>
      <c r="AF24" s="31">
        <v>1400.4139329797001</v>
      </c>
      <c r="AG24" s="31">
        <v>1305.5045285432118</v>
      </c>
      <c r="AH24" s="31">
        <v>1149.207226779271</v>
      </c>
      <c r="AI24" s="31">
        <v>973.89706696286714</v>
      </c>
      <c r="AJ24" s="31">
        <v>660.44526286444625</v>
      </c>
      <c r="AK24" s="31">
        <v>368.30988901987217</v>
      </c>
    </row>
    <row r="25" spans="1:37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0</v>
      </c>
      <c r="G25" s="14">
        <f>AVERAGE(G22:G24)</f>
        <v>4.2333333333333334</v>
      </c>
      <c r="H25" s="15">
        <f>AVERAGE(H22:H24)</f>
        <v>29846.336787898956</v>
      </c>
      <c r="I25" s="15">
        <f t="shared" ref="I25:K25" si="45">AVERAGE(I22:I24)</f>
        <v>27119.118482785194</v>
      </c>
      <c r="J25" s="15">
        <f t="shared" si="45"/>
        <v>25448.177488779747</v>
      </c>
      <c r="K25" s="15">
        <f t="shared" si="45"/>
        <v>22893.537864415706</v>
      </c>
      <c r="L25" s="15">
        <f>AVERAGE(L22:L24)</f>
        <v>20648.94401197886</v>
      </c>
      <c r="M25" s="15">
        <f t="shared" ref="M25:N25" si="46">AVERAGE(M22:M24)</f>
        <v>24257.936203116493</v>
      </c>
      <c r="N25" s="15">
        <f t="shared" si="46"/>
        <v>23028.142654124214</v>
      </c>
      <c r="O25" s="15">
        <f>AVERAGE(O22:O24)</f>
        <v>21667.04499977766</v>
      </c>
      <c r="P25" s="15">
        <f t="shared" ref="P25:Q25" si="47">AVERAGE(P22:P24)</f>
        <v>19265.488282670005</v>
      </c>
      <c r="Q25" s="15">
        <f t="shared" si="47"/>
        <v>15143.769964669475</v>
      </c>
      <c r="R25" s="15">
        <f>AVERAGE(R22:R24)</f>
        <v>18187.591746467424</v>
      </c>
      <c r="S25" s="15">
        <f t="shared" ref="S25:U25" si="48">AVERAGE(S22:S24)</f>
        <v>16334.30631643571</v>
      </c>
      <c r="T25" s="15">
        <f t="shared" si="48"/>
        <v>15631.82132491735</v>
      </c>
      <c r="U25" s="15">
        <f t="shared" si="48"/>
        <v>12930.550842253348</v>
      </c>
      <c r="V25" s="15">
        <f>AVERAGE(V22:V24)</f>
        <v>7929.4443113443049</v>
      </c>
      <c r="W25" s="15">
        <f t="shared" ref="W25:X25" si="49">AVERAGE(W22:W24)</f>
        <v>11543.535925625962</v>
      </c>
      <c r="X25" s="15">
        <f t="shared" si="49"/>
        <v>9728.3210755431828</v>
      </c>
      <c r="Y25" s="15">
        <f>AVERAGE(Y22:Y24)</f>
        <v>7960.9061807687649</v>
      </c>
      <c r="Z25" s="15">
        <f t="shared" ref="Z25:AA25" si="50">AVERAGE(Z22:Z24)</f>
        <v>5634.1305973005465</v>
      </c>
      <c r="AA25" s="15">
        <f t="shared" si="50"/>
        <v>2775.2781510655077</v>
      </c>
      <c r="AB25" s="15">
        <f>AVERAGE(AB22:AB24)</f>
        <v>5583.6758019131275</v>
      </c>
      <c r="AC25" s="15">
        <f t="shared" ref="AC25:AE25" si="51">AVERAGE(AC22:AC24)</f>
        <v>4851.166620787888</v>
      </c>
      <c r="AD25" s="15">
        <f t="shared" si="51"/>
        <v>3980.5704826574206</v>
      </c>
      <c r="AE25" s="15">
        <f t="shared" si="51"/>
        <v>2449.6345523502691</v>
      </c>
      <c r="AF25" s="15">
        <f>AVERAGE(AF22:AF24)</f>
        <v>1014.0729335741804</v>
      </c>
      <c r="AG25" s="15">
        <f t="shared" ref="AG25:AH25" si="52">AVERAGE(AG22:AG24)</f>
        <v>1142.5658875561451</v>
      </c>
      <c r="AH25" s="15">
        <f t="shared" si="52"/>
        <v>1068.3976423117383</v>
      </c>
      <c r="AI25" s="15">
        <f>AVERAGE(AI22:AI24)</f>
        <v>828.25664735509281</v>
      </c>
      <c r="AJ25" s="15">
        <f t="shared" ref="AJ25:AK25" si="53">AVERAGE(AJ22:AJ24)</f>
        <v>550.33920222202585</v>
      </c>
      <c r="AK25" s="15">
        <f t="shared" si="53"/>
        <v>328.40308775388957</v>
      </c>
    </row>
    <row r="26" spans="1:37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>
        <v>1</v>
      </c>
      <c r="G26" s="24">
        <v>4.2</v>
      </c>
      <c r="H26" s="31">
        <v>29987.011652129444</v>
      </c>
      <c r="I26" s="31">
        <v>26228.508027628563</v>
      </c>
      <c r="J26" s="31">
        <v>25162.732823859471</v>
      </c>
      <c r="K26" s="31">
        <v>23090.879423358489</v>
      </c>
      <c r="L26" s="31">
        <v>21370.095342786666</v>
      </c>
      <c r="M26" s="31">
        <v>22969.56505052964</v>
      </c>
      <c r="N26" s="31">
        <v>21217.559683722397</v>
      </c>
      <c r="O26" s="31">
        <v>21617.65098940493</v>
      </c>
      <c r="P26" s="31">
        <v>16995.496189466816</v>
      </c>
      <c r="Q26" s="31">
        <v>13730.304317341979</v>
      </c>
      <c r="R26" s="31">
        <v>18641.464164380985</v>
      </c>
      <c r="S26" s="31">
        <v>16699.507848120225</v>
      </c>
      <c r="T26" s="31">
        <v>15582.938324410607</v>
      </c>
      <c r="U26" s="31">
        <v>12495.281015655502</v>
      </c>
      <c r="V26" s="31">
        <v>8422.7023263583033</v>
      </c>
      <c r="W26" s="31">
        <v>11850.91393698767</v>
      </c>
      <c r="X26" s="31">
        <v>10684.598403355139</v>
      </c>
      <c r="Y26" s="31">
        <v>8767.5832440545946</v>
      </c>
      <c r="Z26" s="31">
        <v>6624.3099790056449</v>
      </c>
      <c r="AA26" s="31">
        <v>3274.4858796530098</v>
      </c>
      <c r="AB26" s="31">
        <v>6908.1391277275252</v>
      </c>
      <c r="AC26" s="31">
        <v>5081.1118866654479</v>
      </c>
      <c r="AD26" s="31">
        <v>4499.7215922609084</v>
      </c>
      <c r="AE26" s="31">
        <v>2564.4671543555519</v>
      </c>
      <c r="AF26" s="31">
        <v>1658.5593829318959</v>
      </c>
      <c r="AG26" s="31">
        <v>1639.6183549653886</v>
      </c>
      <c r="AH26" s="31">
        <v>1469.7685935952202</v>
      </c>
      <c r="AI26" s="31">
        <v>1146.8349678286349</v>
      </c>
      <c r="AJ26" s="31">
        <v>682.66258892442454</v>
      </c>
      <c r="AK26" s="31">
        <v>398.18982643459231</v>
      </c>
    </row>
    <row r="27" spans="1:37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>
        <v>2</v>
      </c>
      <c r="G27" s="24">
        <v>4.2</v>
      </c>
      <c r="H27" s="31">
        <v>30909.606122669778</v>
      </c>
      <c r="I27" s="31">
        <v>29762.126745873469</v>
      </c>
      <c r="J27" s="31">
        <v>28598.86781166197</v>
      </c>
      <c r="K27" s="31">
        <v>27055.245206077332</v>
      </c>
      <c r="L27" s="31">
        <v>19270.870467292541</v>
      </c>
      <c r="M27" s="31">
        <v>25903.799396975213</v>
      </c>
      <c r="N27" s="31">
        <v>24101.174996341331</v>
      </c>
      <c r="O27" s="31">
        <v>24099.58634703212</v>
      </c>
      <c r="P27" s="31">
        <v>21617.631192727691</v>
      </c>
      <c r="Q27" s="31">
        <v>16408.471554718177</v>
      </c>
      <c r="R27" s="31">
        <v>20676.483592750708</v>
      </c>
      <c r="S27" s="31">
        <v>19053.880848966906</v>
      </c>
      <c r="T27" s="31">
        <v>18432.831319134631</v>
      </c>
      <c r="U27" s="31">
        <v>15535.550783531466</v>
      </c>
      <c r="V27" s="31">
        <v>10157.960656157236</v>
      </c>
      <c r="W27" s="31">
        <v>15390.974365445525</v>
      </c>
      <c r="X27" s="31">
        <v>12126.987356337937</v>
      </c>
      <c r="Y27" s="31">
        <v>10983.513306338906</v>
      </c>
      <c r="Z27" s="31">
        <v>7502.2857945619471</v>
      </c>
      <c r="AA27" s="31">
        <v>4297.2167899540009</v>
      </c>
      <c r="AB27" s="31">
        <v>7743.4541594256434</v>
      </c>
      <c r="AC27" s="31">
        <v>6771.199336560926</v>
      </c>
      <c r="AD27" s="31">
        <v>5369.1455422995678</v>
      </c>
      <c r="AE27" s="31">
        <v>3655.7573662861769</v>
      </c>
      <c r="AF27" s="31">
        <v>1736.4741099350103</v>
      </c>
      <c r="AG27" s="31">
        <v>1846.5493572752953</v>
      </c>
      <c r="AH27" s="31">
        <v>1706.8905994748004</v>
      </c>
      <c r="AI27" s="31">
        <v>1389.1493444063153</v>
      </c>
      <c r="AJ27" s="31">
        <v>734.72328858363892</v>
      </c>
      <c r="AK27" s="31">
        <v>470.39547208354855</v>
      </c>
    </row>
    <row r="28" spans="1:37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>
        <v>3</v>
      </c>
      <c r="G28" s="24">
        <v>3.9</v>
      </c>
      <c r="H28" s="31">
        <v>30035.493107425271</v>
      </c>
      <c r="I28" s="31">
        <v>26165.53963869972</v>
      </c>
      <c r="J28" s="31">
        <v>25682.72460069451</v>
      </c>
      <c r="K28" s="31">
        <v>21135.098663513374</v>
      </c>
      <c r="L28" s="31">
        <v>20920.191311603801</v>
      </c>
      <c r="M28" s="31">
        <v>23917.479498916768</v>
      </c>
      <c r="N28" s="31">
        <v>22251.925516071085</v>
      </c>
      <c r="O28" s="31">
        <v>20996.247885841942</v>
      </c>
      <c r="P28" s="31">
        <v>19480.539496584013</v>
      </c>
      <c r="Q28" s="31">
        <v>15346.039567431477</v>
      </c>
      <c r="R28" s="31">
        <v>18558.042966656893</v>
      </c>
      <c r="S28" s="31">
        <v>16557.136674844776</v>
      </c>
      <c r="T28" s="31">
        <v>15238.787688920262</v>
      </c>
      <c r="U28" s="31">
        <v>12526.439404187269</v>
      </c>
      <c r="V28" s="31">
        <v>8353.7892255069437</v>
      </c>
      <c r="W28" s="31">
        <v>11189.718509821809</v>
      </c>
      <c r="X28" s="31">
        <v>9857.6288656335964</v>
      </c>
      <c r="Y28" s="31">
        <v>8290.4478731270046</v>
      </c>
      <c r="Z28" s="31">
        <v>6496.2326547360944</v>
      </c>
      <c r="AA28" s="31">
        <v>3225.9958196786088</v>
      </c>
      <c r="AB28" s="31">
        <v>6584.6917370352649</v>
      </c>
      <c r="AC28" s="31">
        <v>5841.4750724862624</v>
      </c>
      <c r="AD28" s="31">
        <v>4411.9991930592514</v>
      </c>
      <c r="AE28" s="31">
        <v>2803.4211981290318</v>
      </c>
      <c r="AF28" s="31">
        <v>1187.1469654880796</v>
      </c>
      <c r="AG28" s="31">
        <v>1767.7060885910985</v>
      </c>
      <c r="AH28" s="31">
        <v>1602.6087602452035</v>
      </c>
      <c r="AI28" s="31">
        <v>1269.4274474739307</v>
      </c>
      <c r="AJ28" s="31">
        <v>738.84055898413408</v>
      </c>
      <c r="AK28" s="31">
        <v>467.65761256471433</v>
      </c>
    </row>
    <row r="29" spans="1:37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0</v>
      </c>
      <c r="G29" s="14">
        <f>AVERAGE(G26:G28)</f>
        <v>4.1000000000000005</v>
      </c>
      <c r="H29" s="15">
        <f>AVERAGE(H26:H28)</f>
        <v>30310.703627408162</v>
      </c>
      <c r="I29" s="15">
        <f t="shared" ref="I29:K29" si="54">AVERAGE(I26:I28)</f>
        <v>27385.391470733917</v>
      </c>
      <c r="J29" s="15">
        <f t="shared" si="54"/>
        <v>26481.441745405318</v>
      </c>
      <c r="K29" s="15">
        <f t="shared" si="54"/>
        <v>23760.407764316402</v>
      </c>
      <c r="L29" s="15">
        <f>AVERAGE(L26:L28)</f>
        <v>20520.38570722767</v>
      </c>
      <c r="M29" s="15">
        <f t="shared" ref="M29:N29" si="55">AVERAGE(M26:M28)</f>
        <v>24263.614648807208</v>
      </c>
      <c r="N29" s="15">
        <f t="shared" si="55"/>
        <v>22523.553398711607</v>
      </c>
      <c r="O29" s="15">
        <f>AVERAGE(O26:O28)</f>
        <v>22237.828407426332</v>
      </c>
      <c r="P29" s="15">
        <f t="shared" ref="P29:Q29" si="56">AVERAGE(P26:P28)</f>
        <v>19364.555626259506</v>
      </c>
      <c r="Q29" s="15">
        <f t="shared" si="56"/>
        <v>15161.605146497212</v>
      </c>
      <c r="R29" s="15">
        <f>AVERAGE(R26:R28)</f>
        <v>19291.99690792953</v>
      </c>
      <c r="S29" s="15">
        <f t="shared" ref="S29:U29" si="57">AVERAGE(S26:S28)</f>
        <v>17436.841790643968</v>
      </c>
      <c r="T29" s="15">
        <f t="shared" si="57"/>
        <v>16418.185777488499</v>
      </c>
      <c r="U29" s="15">
        <f t="shared" si="57"/>
        <v>13519.090401124748</v>
      </c>
      <c r="V29" s="15">
        <f>AVERAGE(V26:V28)</f>
        <v>8978.1507360074957</v>
      </c>
      <c r="W29" s="15">
        <f t="shared" ref="W29:X29" si="58">AVERAGE(W26:W28)</f>
        <v>12810.535604085002</v>
      </c>
      <c r="X29" s="15">
        <f t="shared" si="58"/>
        <v>10889.738208442224</v>
      </c>
      <c r="Y29" s="15">
        <f>AVERAGE(Y26:Y28)</f>
        <v>9347.181474506835</v>
      </c>
      <c r="Z29" s="15">
        <f t="shared" ref="Z29:AA29" si="59">AVERAGE(Z26:Z28)</f>
        <v>6874.2761427678952</v>
      </c>
      <c r="AA29" s="15">
        <f t="shared" si="59"/>
        <v>3599.2328297618733</v>
      </c>
      <c r="AB29" s="15">
        <f>AVERAGE(AB26:AB28)</f>
        <v>7078.7616747294778</v>
      </c>
      <c r="AC29" s="15">
        <f t="shared" ref="AC29:AE29" si="60">AVERAGE(AC26:AC28)</f>
        <v>5897.9287652375451</v>
      </c>
      <c r="AD29" s="15">
        <f t="shared" si="60"/>
        <v>4760.2887758732422</v>
      </c>
      <c r="AE29" s="15">
        <f t="shared" si="60"/>
        <v>3007.88190625692</v>
      </c>
      <c r="AF29" s="15">
        <f>AVERAGE(AF26:AF28)</f>
        <v>1527.3934861183286</v>
      </c>
      <c r="AG29" s="15">
        <f t="shared" ref="AG29:AH29" si="61">AVERAGE(AG26:AG28)</f>
        <v>1751.2912669439274</v>
      </c>
      <c r="AH29" s="15">
        <f t="shared" si="61"/>
        <v>1593.0893177717414</v>
      </c>
      <c r="AI29" s="15">
        <f>AVERAGE(AI26:AI28)</f>
        <v>1268.4705865696269</v>
      </c>
      <c r="AJ29" s="15">
        <f t="shared" ref="AJ29:AK29" si="62">AVERAGE(AJ26:AJ28)</f>
        <v>718.74214549739918</v>
      </c>
      <c r="AK29" s="15">
        <f t="shared" si="62"/>
        <v>445.41430369428508</v>
      </c>
    </row>
    <row r="30" spans="1:37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>
        <v>1</v>
      </c>
      <c r="G30" s="24">
        <v>4.0999999999999996</v>
      </c>
      <c r="H30" s="31">
        <v>30187.035736695379</v>
      </c>
      <c r="I30" s="31">
        <v>28914.320057267738</v>
      </c>
      <c r="J30" s="31">
        <v>26090.433631683751</v>
      </c>
      <c r="K30" s="31">
        <v>21272.714409329586</v>
      </c>
      <c r="L30" s="31">
        <v>18527.300682115874</v>
      </c>
      <c r="M30" s="31">
        <v>21167.600184242801</v>
      </c>
      <c r="N30" s="31">
        <v>19984.246230590983</v>
      </c>
      <c r="O30" s="31">
        <v>18956.801162854772</v>
      </c>
      <c r="P30" s="31">
        <v>16815.243999852235</v>
      </c>
      <c r="Q30" s="31">
        <v>13361.199791907949</v>
      </c>
      <c r="R30" s="31">
        <v>15307.376026727137</v>
      </c>
      <c r="S30" s="31">
        <v>14249.369413055323</v>
      </c>
      <c r="T30" s="31">
        <v>13049.23692638413</v>
      </c>
      <c r="U30" s="31">
        <v>10450.534001543992</v>
      </c>
      <c r="V30" s="31">
        <v>6557.1102098960464</v>
      </c>
      <c r="W30" s="31">
        <v>10441.079266333478</v>
      </c>
      <c r="X30" s="31">
        <v>8747.0228282977369</v>
      </c>
      <c r="Y30" s="31">
        <v>7386.0868112607304</v>
      </c>
      <c r="Z30" s="31">
        <v>5265.5641819853772</v>
      </c>
      <c r="AA30" s="31">
        <v>2430.227971261188</v>
      </c>
      <c r="AB30" s="31">
        <v>4992.291269924528</v>
      </c>
      <c r="AC30" s="31">
        <v>4115.4940386744256</v>
      </c>
      <c r="AD30" s="31">
        <v>3291.1769749881983</v>
      </c>
      <c r="AE30" s="31">
        <v>1983.8550275156058</v>
      </c>
      <c r="AF30" s="31">
        <v>891.75850129104208</v>
      </c>
      <c r="AG30" s="31">
        <v>1268.5535415446204</v>
      </c>
      <c r="AH30" s="31">
        <v>1210.0137116827493</v>
      </c>
      <c r="AI30" s="31">
        <v>922.84479718799571</v>
      </c>
      <c r="AJ30" s="31">
        <v>622.8764483951669</v>
      </c>
      <c r="AK30" s="31">
        <v>284.37370009539268</v>
      </c>
    </row>
    <row r="31" spans="1:37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>
        <v>2</v>
      </c>
      <c r="G31" s="24">
        <v>3.8</v>
      </c>
      <c r="H31" s="31">
        <v>30170.834871808202</v>
      </c>
      <c r="I31" s="31">
        <v>27391.608583103796</v>
      </c>
      <c r="J31" s="31">
        <v>26930.796861592815</v>
      </c>
      <c r="K31" s="31">
        <v>24782.577857355169</v>
      </c>
      <c r="L31" s="31">
        <v>19626.901851457602</v>
      </c>
      <c r="M31" s="31">
        <v>22906.098399935898</v>
      </c>
      <c r="N31" s="31">
        <v>21297.390711092899</v>
      </c>
      <c r="O31" s="31">
        <v>19720.911256219686</v>
      </c>
      <c r="P31" s="31">
        <v>17444.833029177178</v>
      </c>
      <c r="Q31" s="31">
        <v>13244.463502489154</v>
      </c>
      <c r="R31" s="31">
        <v>18215.485302808444</v>
      </c>
      <c r="S31" s="31">
        <v>16168.326161250705</v>
      </c>
      <c r="T31" s="31">
        <v>14573.555342737822</v>
      </c>
      <c r="U31" s="31">
        <v>12209.180688034607</v>
      </c>
      <c r="V31" s="31">
        <v>7841.1244035419613</v>
      </c>
      <c r="W31" s="31">
        <v>11525.715129754037</v>
      </c>
      <c r="X31" s="31">
        <v>9257.2628257125161</v>
      </c>
      <c r="Y31" s="31">
        <v>7903.9323718596288</v>
      </c>
      <c r="Z31" s="31">
        <v>5973.2098102846712</v>
      </c>
      <c r="AA31" s="31">
        <v>3209.782503320891</v>
      </c>
      <c r="AB31" s="31">
        <v>5333.3718994234232</v>
      </c>
      <c r="AC31" s="31">
        <v>4633.3720648535309</v>
      </c>
      <c r="AD31" s="31">
        <v>3754.9983755216731</v>
      </c>
      <c r="AE31" s="31">
        <v>2410.3621211848986</v>
      </c>
      <c r="AF31" s="31">
        <v>1329.8438979605423</v>
      </c>
      <c r="AG31" s="31">
        <v>1543.7784928458584</v>
      </c>
      <c r="AH31" s="31">
        <v>1340.569548559967</v>
      </c>
      <c r="AI31" s="31">
        <v>1061.7554282779658</v>
      </c>
      <c r="AJ31" s="31">
        <v>755.17046339024887</v>
      </c>
      <c r="AK31" s="31">
        <v>430.82315079359927</v>
      </c>
    </row>
    <row r="32" spans="1:37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>
        <v>3</v>
      </c>
      <c r="G32" s="24">
        <v>4.2</v>
      </c>
      <c r="H32" s="31">
        <v>33524.909604305496</v>
      </c>
      <c r="I32" s="31">
        <v>31020.486299116634</v>
      </c>
      <c r="J32" s="31">
        <v>29823.647967501998</v>
      </c>
      <c r="K32" s="31">
        <v>26810.421129871418</v>
      </c>
      <c r="L32" s="31">
        <v>22017.733250401074</v>
      </c>
      <c r="M32" s="31">
        <v>20982.298459588448</v>
      </c>
      <c r="N32" s="31">
        <v>18950.247964233535</v>
      </c>
      <c r="O32" s="31">
        <v>17357.220525987515</v>
      </c>
      <c r="P32" s="31">
        <v>16333.978192571618</v>
      </c>
      <c r="Q32" s="31">
        <v>13889.026791103001</v>
      </c>
      <c r="R32" s="31">
        <v>15146.714810946014</v>
      </c>
      <c r="S32" s="31">
        <v>14153.351819806463</v>
      </c>
      <c r="T32" s="31">
        <v>13498.048546391081</v>
      </c>
      <c r="U32" s="31">
        <v>11078.557595735096</v>
      </c>
      <c r="V32" s="31">
        <v>8701.4069732356056</v>
      </c>
      <c r="W32" s="31">
        <v>11065.972749324967</v>
      </c>
      <c r="X32" s="31">
        <v>10362.973039583001</v>
      </c>
      <c r="Y32" s="31">
        <v>7558.8983222393608</v>
      </c>
      <c r="Z32" s="31">
        <v>5657.9773817392925</v>
      </c>
      <c r="AA32" s="31">
        <v>3086.1137402307363</v>
      </c>
      <c r="AB32" s="31">
        <v>5588.5101410789312</v>
      </c>
      <c r="AC32" s="31">
        <v>3823.2924169855546</v>
      </c>
      <c r="AD32" s="31">
        <v>3324.3552290727466</v>
      </c>
      <c r="AE32" s="31">
        <v>2223.0591748859597</v>
      </c>
      <c r="AF32" s="31">
        <v>1199.3538216824791</v>
      </c>
      <c r="AG32" s="31">
        <v>1498.745182363735</v>
      </c>
      <c r="AH32" s="31">
        <v>1276.9681685633198</v>
      </c>
      <c r="AI32" s="31">
        <v>1042.6144689429</v>
      </c>
      <c r="AJ32" s="31">
        <v>611.33214639540574</v>
      </c>
      <c r="AK32" s="31">
        <v>365.21281137121798</v>
      </c>
    </row>
    <row r="33" spans="1:37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0</v>
      </c>
      <c r="G33" s="14">
        <f>AVERAGE(G30:G32)</f>
        <v>4.0333333333333332</v>
      </c>
      <c r="H33" s="15">
        <f>AVERAGE(H30:H32)</f>
        <v>31294.260070936358</v>
      </c>
      <c r="I33" s="15">
        <f t="shared" ref="I33:K33" si="63">AVERAGE(I30:I32)</f>
        <v>29108.804979829391</v>
      </c>
      <c r="J33" s="15">
        <f t="shared" si="63"/>
        <v>27614.959486926189</v>
      </c>
      <c r="K33" s="15">
        <f t="shared" si="63"/>
        <v>24288.571132185392</v>
      </c>
      <c r="L33" s="15">
        <f>AVERAGE(L30:L32)</f>
        <v>20057.311927991515</v>
      </c>
      <c r="M33" s="15">
        <f t="shared" ref="M33:N33" si="64">AVERAGE(M30:M32)</f>
        <v>21685.33234792238</v>
      </c>
      <c r="N33" s="15">
        <f t="shared" si="64"/>
        <v>20077.29496863914</v>
      </c>
      <c r="O33" s="15">
        <f>AVERAGE(O30:O32)</f>
        <v>18678.310981687322</v>
      </c>
      <c r="P33" s="15">
        <f t="shared" ref="P33:Q33" si="65">AVERAGE(P30:P32)</f>
        <v>16864.685073867011</v>
      </c>
      <c r="Q33" s="15">
        <f t="shared" si="65"/>
        <v>13498.230028500036</v>
      </c>
      <c r="R33" s="15">
        <f>AVERAGE(R30:R32)</f>
        <v>16223.1920468272</v>
      </c>
      <c r="S33" s="15">
        <f t="shared" ref="S33:U33" si="66">AVERAGE(S30:S32)</f>
        <v>14857.015798037499</v>
      </c>
      <c r="T33" s="15">
        <f t="shared" si="66"/>
        <v>13706.946938504343</v>
      </c>
      <c r="U33" s="15">
        <f t="shared" si="66"/>
        <v>11246.090761771231</v>
      </c>
      <c r="V33" s="15">
        <f>AVERAGE(V30:V32)</f>
        <v>7699.8805288912044</v>
      </c>
      <c r="W33" s="15">
        <f t="shared" ref="W33:X33" si="67">AVERAGE(W30:W32)</f>
        <v>11010.922381804159</v>
      </c>
      <c r="X33" s="15">
        <f t="shared" si="67"/>
        <v>9455.7528978644168</v>
      </c>
      <c r="Y33" s="15">
        <f>AVERAGE(Y30:Y32)</f>
        <v>7616.305835119907</v>
      </c>
      <c r="Z33" s="15">
        <f t="shared" ref="Z33:AA33" si="68">AVERAGE(Z30:Z32)</f>
        <v>5632.2504580031136</v>
      </c>
      <c r="AA33" s="15">
        <f t="shared" si="68"/>
        <v>2908.7080716042715</v>
      </c>
      <c r="AB33" s="15">
        <f>AVERAGE(AB30:AB32)</f>
        <v>5304.7244368089605</v>
      </c>
      <c r="AC33" s="15">
        <f t="shared" ref="AC33:AE33" si="69">AVERAGE(AC30:AC32)</f>
        <v>4190.7195068378369</v>
      </c>
      <c r="AD33" s="15">
        <f t="shared" si="69"/>
        <v>3456.8435265275389</v>
      </c>
      <c r="AE33" s="15">
        <f t="shared" si="69"/>
        <v>2205.7587745288215</v>
      </c>
      <c r="AF33" s="15">
        <f>AVERAGE(AF30:AF32)</f>
        <v>1140.3187403113545</v>
      </c>
      <c r="AG33" s="15">
        <f t="shared" ref="AG33:AH33" si="70">AVERAGE(AG30:AG32)</f>
        <v>1437.0257389180713</v>
      </c>
      <c r="AH33" s="15">
        <f t="shared" si="70"/>
        <v>1275.8504762686787</v>
      </c>
      <c r="AI33" s="15">
        <f>AVERAGE(AI30:AI32)</f>
        <v>1009.071564802954</v>
      </c>
      <c r="AJ33" s="15">
        <f t="shared" ref="AJ33:AK33" si="71">AVERAGE(AJ30:AJ32)</f>
        <v>663.12635272694058</v>
      </c>
      <c r="AK33" s="15">
        <f t="shared" si="71"/>
        <v>360.13655408673668</v>
      </c>
    </row>
    <row r="34" spans="1:37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>
        <v>1</v>
      </c>
      <c r="G34" s="24">
        <v>4</v>
      </c>
      <c r="H34" s="31">
        <v>26704.992663028315</v>
      </c>
      <c r="I34" s="31">
        <v>24349.050241811256</v>
      </c>
      <c r="J34" s="31">
        <v>23418.928352126204</v>
      </c>
      <c r="K34" s="31">
        <v>22566.04137782746</v>
      </c>
      <c r="L34" s="31">
        <v>19579.35389430905</v>
      </c>
      <c r="M34" s="31">
        <v>22295.047229411131</v>
      </c>
      <c r="N34" s="31">
        <v>20917.705039024782</v>
      </c>
      <c r="O34" s="31">
        <v>19964.322138566455</v>
      </c>
      <c r="P34" s="31">
        <v>18409.507988757781</v>
      </c>
      <c r="Q34" s="31">
        <v>13224.728293444998</v>
      </c>
      <c r="R34" s="31">
        <v>17295.314138936465</v>
      </c>
      <c r="S34" s="31">
        <v>15817.649638326651</v>
      </c>
      <c r="T34" s="31">
        <v>13630.555935247488</v>
      </c>
      <c r="U34" s="31">
        <v>11913.426260816987</v>
      </c>
      <c r="V34" s="31">
        <v>9346.5660149969171</v>
      </c>
      <c r="W34" s="31">
        <v>12145.552090869929</v>
      </c>
      <c r="X34" s="31">
        <v>10251.225086233697</v>
      </c>
      <c r="Y34" s="31">
        <v>9116.3938528246199</v>
      </c>
      <c r="Z34" s="31">
        <v>5907.3729819404343</v>
      </c>
      <c r="AA34" s="31">
        <v>3003.3662186975362</v>
      </c>
      <c r="AB34" s="31">
        <v>6308.4108043847582</v>
      </c>
      <c r="AC34" s="31">
        <v>5276.3647020696881</v>
      </c>
      <c r="AD34" s="31">
        <v>4340.970375294075</v>
      </c>
      <c r="AE34" s="31">
        <v>2509.4713645146267</v>
      </c>
      <c r="AF34" s="31">
        <v>1052.6762490105209</v>
      </c>
      <c r="AG34" s="31">
        <v>1488.9239649850165</v>
      </c>
      <c r="AH34" s="31">
        <v>1233.5567191783589</v>
      </c>
      <c r="AI34" s="31">
        <v>890.10541871815121</v>
      </c>
      <c r="AJ34" s="31">
        <v>587.34976647238386</v>
      </c>
      <c r="AK34" s="31">
        <v>361.51175553702996</v>
      </c>
    </row>
    <row r="35" spans="1:37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>
        <v>2</v>
      </c>
      <c r="G35" s="24">
        <v>3.5</v>
      </c>
      <c r="H35" s="31">
        <v>28372.906153052136</v>
      </c>
      <c r="I35" s="31">
        <v>26590.937004760213</v>
      </c>
      <c r="J35" s="31">
        <v>25073.783301978714</v>
      </c>
      <c r="K35" s="31">
        <v>22533.89642183762</v>
      </c>
      <c r="L35" s="31">
        <v>20665.255971667022</v>
      </c>
      <c r="M35" s="31">
        <v>26353.530465400436</v>
      </c>
      <c r="N35" s="31">
        <v>25680.5257042226</v>
      </c>
      <c r="O35" s="31">
        <v>21797.240572495171</v>
      </c>
      <c r="P35" s="31">
        <v>20643.355120984965</v>
      </c>
      <c r="Q35" s="31">
        <v>14023.484680358844</v>
      </c>
      <c r="R35" s="31">
        <v>20842.312483364432</v>
      </c>
      <c r="S35" s="31">
        <v>19123.931900010062</v>
      </c>
      <c r="T35" s="31">
        <v>17894.708149424132</v>
      </c>
      <c r="U35" s="31">
        <v>14032.716938720798</v>
      </c>
      <c r="V35" s="31">
        <v>7542.2050364052548</v>
      </c>
      <c r="W35" s="31">
        <v>12333.432881001023</v>
      </c>
      <c r="X35" s="31">
        <v>10156.014029301858</v>
      </c>
      <c r="Y35" s="31">
        <v>8534.2933497454487</v>
      </c>
      <c r="Z35" s="31">
        <v>5940.2728874289623</v>
      </c>
      <c r="AA35" s="31">
        <v>3026.9525894707122</v>
      </c>
      <c r="AB35" s="31">
        <v>5905.5701345270736</v>
      </c>
      <c r="AC35" s="31">
        <v>4522.3007859568397</v>
      </c>
      <c r="AD35" s="31">
        <v>3974.1785451848009</v>
      </c>
      <c r="AE35" s="31">
        <v>2383.4003607032073</v>
      </c>
      <c r="AF35" s="31">
        <v>1297.0122539703425</v>
      </c>
      <c r="AG35" s="31">
        <v>1378.5008361493299</v>
      </c>
      <c r="AH35" s="31">
        <v>1115.951718105918</v>
      </c>
      <c r="AI35" s="31">
        <v>925.6394585891411</v>
      </c>
      <c r="AJ35" s="31">
        <v>789.20738540459286</v>
      </c>
      <c r="AK35" s="31">
        <v>566.12938495914102</v>
      </c>
    </row>
    <row r="36" spans="1:37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>
        <v>3</v>
      </c>
      <c r="G36" s="24">
        <v>3.7</v>
      </c>
      <c r="H36" s="31">
        <v>28845.351037438428</v>
      </c>
      <c r="I36" s="31">
        <v>26945.299859581872</v>
      </c>
      <c r="J36" s="31">
        <v>24367.673103565892</v>
      </c>
      <c r="K36" s="31">
        <v>21677.706303461124</v>
      </c>
      <c r="L36" s="31">
        <v>19233.594729182139</v>
      </c>
      <c r="M36" s="31">
        <v>24583.232157991493</v>
      </c>
      <c r="N36" s="31">
        <v>21905.04358497449</v>
      </c>
      <c r="O36" s="31">
        <v>21631.679684981584</v>
      </c>
      <c r="P36" s="31">
        <v>19684.935393548079</v>
      </c>
      <c r="Q36" s="31">
        <v>13684.2461377855</v>
      </c>
      <c r="R36" s="31">
        <v>20001.517998970685</v>
      </c>
      <c r="S36" s="31">
        <v>18336.062511022472</v>
      </c>
      <c r="T36" s="31">
        <v>16052.779673223018</v>
      </c>
      <c r="U36" s="31">
        <v>13686.940673100888</v>
      </c>
      <c r="V36" s="31">
        <v>7891.1071484868617</v>
      </c>
      <c r="W36" s="31">
        <v>12669.227960112536</v>
      </c>
      <c r="X36" s="31">
        <v>11580.617608600471</v>
      </c>
      <c r="Y36" s="31">
        <v>9908.4978808459091</v>
      </c>
      <c r="Z36" s="31">
        <v>6945.4106896828607</v>
      </c>
      <c r="AA36" s="31">
        <v>4335.2966220781473</v>
      </c>
      <c r="AB36" s="31">
        <v>4430.3075129300905</v>
      </c>
      <c r="AC36" s="31">
        <v>3365.5765548041568</v>
      </c>
      <c r="AD36" s="31">
        <v>3292.6987441412375</v>
      </c>
      <c r="AE36" s="31">
        <v>2510.5209248003689</v>
      </c>
      <c r="AF36" s="31">
        <v>1394.6067646255165</v>
      </c>
      <c r="AG36" s="31">
        <v>1491.0129651400925</v>
      </c>
      <c r="AH36" s="31">
        <v>1295.6192353073932</v>
      </c>
      <c r="AI36" s="31">
        <v>829.38612023322128</v>
      </c>
      <c r="AJ36" s="31">
        <v>630.55794059482105</v>
      </c>
      <c r="AK36" s="31">
        <v>415.9915877930743</v>
      </c>
    </row>
    <row r="37" spans="1:37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0</v>
      </c>
      <c r="G37" s="14">
        <f>AVERAGE(G34:G36)</f>
        <v>3.7333333333333329</v>
      </c>
      <c r="H37" s="15">
        <f>AVERAGE(H34:H36)</f>
        <v>27974.416617839626</v>
      </c>
      <c r="I37" s="15">
        <f t="shared" ref="I37:K37" si="72">AVERAGE(I34:I36)</f>
        <v>25961.762368717784</v>
      </c>
      <c r="J37" s="15">
        <f t="shared" si="72"/>
        <v>24286.794919223601</v>
      </c>
      <c r="K37" s="15">
        <f t="shared" si="72"/>
        <v>22259.21470104207</v>
      </c>
      <c r="L37" s="15">
        <f>AVERAGE(L34:L36)</f>
        <v>19826.06819838607</v>
      </c>
      <c r="M37" s="15">
        <f t="shared" ref="M37:N37" si="73">AVERAGE(M34:M36)</f>
        <v>24410.60328426769</v>
      </c>
      <c r="N37" s="15">
        <f t="shared" si="73"/>
        <v>22834.424776073956</v>
      </c>
      <c r="O37" s="15">
        <f>AVERAGE(O34:O36)</f>
        <v>21131.080798681069</v>
      </c>
      <c r="P37" s="15">
        <f t="shared" ref="P37:Q37" si="74">AVERAGE(P34:P36)</f>
        <v>19579.266167763606</v>
      </c>
      <c r="Q37" s="15">
        <f t="shared" si="74"/>
        <v>13644.153037196447</v>
      </c>
      <c r="R37" s="15">
        <f>AVERAGE(R34:R36)</f>
        <v>19379.714873757195</v>
      </c>
      <c r="S37" s="15">
        <f t="shared" ref="S37:U37" si="75">AVERAGE(S34:S36)</f>
        <v>17759.214683119728</v>
      </c>
      <c r="T37" s="15">
        <f t="shared" si="75"/>
        <v>15859.347919298212</v>
      </c>
      <c r="U37" s="15">
        <f t="shared" si="75"/>
        <v>13211.027957546225</v>
      </c>
      <c r="V37" s="15">
        <f>AVERAGE(V34:V36)</f>
        <v>8259.9593999630106</v>
      </c>
      <c r="W37" s="15">
        <f t="shared" ref="W37:X37" si="76">AVERAGE(W34:W36)</f>
        <v>12382.737643994495</v>
      </c>
      <c r="X37" s="15">
        <f t="shared" si="76"/>
        <v>10662.618908045342</v>
      </c>
      <c r="Y37" s="15">
        <f>AVERAGE(Y34:Y36)</f>
        <v>9186.3950278053253</v>
      </c>
      <c r="Z37" s="15">
        <f t="shared" ref="Z37:AA37" si="77">AVERAGE(Z34:Z36)</f>
        <v>6264.3521863507522</v>
      </c>
      <c r="AA37" s="15">
        <f t="shared" si="77"/>
        <v>3455.205143415465</v>
      </c>
      <c r="AB37" s="15">
        <f>AVERAGE(AB34:AB36)</f>
        <v>5548.0961506139747</v>
      </c>
      <c r="AC37" s="15">
        <f t="shared" ref="AC37:AE37" si="78">AVERAGE(AC34:AC36)</f>
        <v>4388.0806809435608</v>
      </c>
      <c r="AD37" s="15">
        <f t="shared" si="78"/>
        <v>3869.2825548733708</v>
      </c>
      <c r="AE37" s="15">
        <f t="shared" si="78"/>
        <v>2467.7975500060675</v>
      </c>
      <c r="AF37" s="15">
        <f>AVERAGE(AF34:AF36)</f>
        <v>1248.09842253546</v>
      </c>
      <c r="AG37" s="15">
        <f t="shared" ref="AG37:AH37" si="79">AVERAGE(AG34:AG36)</f>
        <v>1452.8125887581464</v>
      </c>
      <c r="AH37" s="15">
        <f t="shared" si="79"/>
        <v>1215.0425575305565</v>
      </c>
      <c r="AI37" s="15">
        <f>AVERAGE(AI34:AI36)</f>
        <v>881.71033251350457</v>
      </c>
      <c r="AJ37" s="15">
        <f t="shared" ref="AJ37:AK37" si="80">AVERAGE(AJ34:AJ36)</f>
        <v>669.03836415726585</v>
      </c>
      <c r="AK37" s="15">
        <f t="shared" si="80"/>
        <v>447.87757609641511</v>
      </c>
    </row>
    <row r="38" spans="1:37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>
        <v>1</v>
      </c>
      <c r="G38" s="24">
        <v>3</v>
      </c>
      <c r="H38" s="31">
        <v>25393.023925647722</v>
      </c>
      <c r="I38" s="31">
        <v>24417.007708874851</v>
      </c>
      <c r="J38" s="31">
        <v>21346.357091008311</v>
      </c>
      <c r="K38" s="31">
        <v>20328.449843468006</v>
      </c>
      <c r="L38" s="31">
        <v>19759.611842380556</v>
      </c>
      <c r="M38" s="31">
        <v>23986.756599077544</v>
      </c>
      <c r="N38" s="31">
        <v>22036.703922748486</v>
      </c>
      <c r="O38" s="31">
        <v>20727.622919005003</v>
      </c>
      <c r="P38" s="31">
        <v>19184.095752970708</v>
      </c>
      <c r="Q38" s="31">
        <v>18123.832634487801</v>
      </c>
      <c r="R38" s="31">
        <v>20056.470509911556</v>
      </c>
      <c r="S38" s="31">
        <v>18627.479014106582</v>
      </c>
      <c r="T38" s="31">
        <v>17417.32304306134</v>
      </c>
      <c r="U38" s="31">
        <v>15085.231240100511</v>
      </c>
      <c r="V38" s="31">
        <v>10830.55202847185</v>
      </c>
      <c r="W38" s="31">
        <v>14126.968409966074</v>
      </c>
      <c r="X38" s="31">
        <v>12850.628559396351</v>
      </c>
      <c r="Y38" s="31">
        <v>12300.455074069881</v>
      </c>
      <c r="Z38" s="31">
        <v>9567.1780384145477</v>
      </c>
      <c r="AA38" s="31">
        <v>6299.971957543069</v>
      </c>
      <c r="AB38" s="31">
        <v>7944.234807263425</v>
      </c>
      <c r="AC38" s="31">
        <v>6857.4143689608409</v>
      </c>
      <c r="AD38" s="31">
        <v>5816.5415498951352</v>
      </c>
      <c r="AE38" s="31">
        <v>4242.3673033036212</v>
      </c>
      <c r="AF38" s="31">
        <v>2212.1805690289657</v>
      </c>
      <c r="AG38" s="31">
        <v>3979.8179073234091</v>
      </c>
      <c r="AH38" s="31">
        <v>3113.4579909821032</v>
      </c>
      <c r="AI38" s="31">
        <v>2916.9786943369036</v>
      </c>
      <c r="AJ38" s="31">
        <v>2032.1920134088557</v>
      </c>
      <c r="AK38" s="31">
        <v>822.54876528791931</v>
      </c>
    </row>
    <row r="39" spans="1:37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>
        <v>2</v>
      </c>
      <c r="G39" s="24">
        <v>3.3</v>
      </c>
      <c r="H39" s="31">
        <v>25138.586164844575</v>
      </c>
      <c r="I39" s="31">
        <v>24973.529173052382</v>
      </c>
      <c r="J39" s="31">
        <v>23644.294167933906</v>
      </c>
      <c r="K39" s="31">
        <v>21914.356583859109</v>
      </c>
      <c r="L39" s="31">
        <v>20161.388419929921</v>
      </c>
      <c r="M39" s="31">
        <v>23439.119168422585</v>
      </c>
      <c r="N39" s="31">
        <v>22025.24011307635</v>
      </c>
      <c r="O39" s="31">
        <v>20642.608021676038</v>
      </c>
      <c r="P39" s="31">
        <v>19672.730252836001</v>
      </c>
      <c r="Q39" s="31">
        <v>18009.580857593857</v>
      </c>
      <c r="R39" s="31">
        <v>18638.994119171479</v>
      </c>
      <c r="S39" s="31">
        <v>17872.424019781152</v>
      </c>
      <c r="T39" s="31">
        <v>18644.274669393901</v>
      </c>
      <c r="U39" s="31">
        <v>17614.883655518799</v>
      </c>
      <c r="V39" s="31">
        <v>12379.265584349803</v>
      </c>
      <c r="W39" s="31">
        <v>16280.42543117481</v>
      </c>
      <c r="X39" s="31">
        <v>16347.165443732327</v>
      </c>
      <c r="Y39" s="31">
        <v>14474.937707731386</v>
      </c>
      <c r="Z39" s="31">
        <v>12326.959036791019</v>
      </c>
      <c r="AA39" s="31">
        <v>7889.5584052628174</v>
      </c>
      <c r="AB39" s="31">
        <v>8941.5160341805058</v>
      </c>
      <c r="AC39" s="31">
        <v>7998.9618058934975</v>
      </c>
      <c r="AD39" s="31">
        <v>7597.8117005207741</v>
      </c>
      <c r="AE39" s="31">
        <v>5395.7683841438602</v>
      </c>
      <c r="AF39" s="31">
        <v>2962.9178416552213</v>
      </c>
      <c r="AG39" s="31">
        <v>4524.5059694972397</v>
      </c>
      <c r="AH39" s="31">
        <v>3637.2549227575987</v>
      </c>
      <c r="AI39" s="31">
        <v>3044.3908161884247</v>
      </c>
      <c r="AJ39" s="31">
        <v>1942.8332604879242</v>
      </c>
      <c r="AK39" s="31">
        <v>741.83873890811026</v>
      </c>
    </row>
    <row r="40" spans="1:37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>
        <v>3</v>
      </c>
      <c r="G40" s="24">
        <v>3.1</v>
      </c>
      <c r="H40" s="31">
        <v>25180.028770800142</v>
      </c>
      <c r="I40" s="31">
        <v>24706.985951179209</v>
      </c>
      <c r="J40" s="31">
        <v>23488.31542365066</v>
      </c>
      <c r="K40" s="31">
        <v>21244.279548942599</v>
      </c>
      <c r="L40" s="31">
        <v>20933.274480048247</v>
      </c>
      <c r="M40" s="31">
        <v>23180.028770800142</v>
      </c>
      <c r="N40" s="31">
        <v>22906.312056736147</v>
      </c>
      <c r="O40" s="31">
        <v>21911.272446101895</v>
      </c>
      <c r="P40" s="31">
        <v>19833.729186776225</v>
      </c>
      <c r="Q40" s="31">
        <v>17525.505086097284</v>
      </c>
      <c r="R40" s="31">
        <v>18790.968011749865</v>
      </c>
      <c r="S40" s="31">
        <v>17906.312056736147</v>
      </c>
      <c r="T40" s="31">
        <v>16896.315937817333</v>
      </c>
      <c r="U40" s="31">
        <v>14838.727614712403</v>
      </c>
      <c r="V40" s="31">
        <v>13871.065526411476</v>
      </c>
      <c r="W40" s="31">
        <v>17472.998250154073</v>
      </c>
      <c r="X40" s="31">
        <v>15802.612566132013</v>
      </c>
      <c r="Y40" s="31">
        <v>14653.573367385021</v>
      </c>
      <c r="Z40" s="31">
        <v>12243.877941370903</v>
      </c>
      <c r="AA40" s="31">
        <v>8013.6032419043677</v>
      </c>
      <c r="AB40" s="31">
        <v>10761.192244786065</v>
      </c>
      <c r="AC40" s="31">
        <v>8946.0348371218024</v>
      </c>
      <c r="AD40" s="31">
        <v>7583.2919279924236</v>
      </c>
      <c r="AE40" s="31">
        <v>5910.2582042264185</v>
      </c>
      <c r="AF40" s="31">
        <v>3358.783143261438</v>
      </c>
      <c r="AG40" s="31">
        <v>4242.0864179424589</v>
      </c>
      <c r="AH40" s="31">
        <v>3645.2896425849185</v>
      </c>
      <c r="AI40" s="31">
        <v>3055.44564920216</v>
      </c>
      <c r="AJ40" s="31">
        <v>1605.1482758921152</v>
      </c>
      <c r="AK40" s="31">
        <v>805.14827589211495</v>
      </c>
    </row>
    <row r="41" spans="1:37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0</v>
      </c>
      <c r="G41" s="14">
        <f>AVERAGE(G38:G40)</f>
        <v>3.1333333333333333</v>
      </c>
      <c r="H41" s="15">
        <f>AVERAGE(H38:H40)</f>
        <v>25237.212953764145</v>
      </c>
      <c r="I41" s="15">
        <f t="shared" ref="I41:K41" si="81">AVERAGE(I38:I40)</f>
        <v>24699.174277702146</v>
      </c>
      <c r="J41" s="15">
        <f t="shared" si="81"/>
        <v>22826.322227530956</v>
      </c>
      <c r="K41" s="15">
        <f t="shared" si="81"/>
        <v>21162.361992089904</v>
      </c>
      <c r="L41" s="15">
        <f>AVERAGE(L38:L40)</f>
        <v>20284.758247452908</v>
      </c>
      <c r="M41" s="15">
        <f t="shared" ref="M41:N41" si="82">AVERAGE(M38:M40)</f>
        <v>23535.301512766757</v>
      </c>
      <c r="N41" s="15">
        <f t="shared" si="82"/>
        <v>22322.752030853662</v>
      </c>
      <c r="O41" s="15">
        <f>AVERAGE(O38:O40)</f>
        <v>21093.834462260977</v>
      </c>
      <c r="P41" s="15">
        <f t="shared" ref="P41:Q41" si="83">AVERAGE(P38:P40)</f>
        <v>19563.518397527645</v>
      </c>
      <c r="Q41" s="15">
        <f t="shared" si="83"/>
        <v>17886.306192726315</v>
      </c>
      <c r="R41" s="15">
        <f>AVERAGE(R38:R40)</f>
        <v>19162.144213610965</v>
      </c>
      <c r="S41" s="15">
        <f t="shared" ref="S41:U41" si="84">AVERAGE(S38:S40)</f>
        <v>18135.405030207959</v>
      </c>
      <c r="T41" s="15">
        <f t="shared" si="84"/>
        <v>17652.637883424191</v>
      </c>
      <c r="U41" s="15">
        <f t="shared" si="84"/>
        <v>15846.280836777238</v>
      </c>
      <c r="V41" s="15">
        <f>AVERAGE(V38:V40)</f>
        <v>12360.294379744375</v>
      </c>
      <c r="W41" s="15">
        <f t="shared" ref="W41:X41" si="85">AVERAGE(W38:W40)</f>
        <v>15960.130697098319</v>
      </c>
      <c r="X41" s="15">
        <f t="shared" si="85"/>
        <v>15000.135523086896</v>
      </c>
      <c r="Y41" s="15">
        <f>AVERAGE(Y38:Y40)</f>
        <v>13809.655383062096</v>
      </c>
      <c r="Z41" s="15">
        <f t="shared" ref="Z41:AA41" si="86">AVERAGE(Z38:Z40)</f>
        <v>11379.338338858824</v>
      </c>
      <c r="AA41" s="15">
        <f t="shared" si="86"/>
        <v>7401.0445349034171</v>
      </c>
      <c r="AB41" s="15">
        <f>AVERAGE(AB38:AB40)</f>
        <v>9215.6476954099981</v>
      </c>
      <c r="AC41" s="15">
        <f t="shared" ref="AC41:AE41" si="87">AVERAGE(AC38:AC40)</f>
        <v>7934.1370039920466</v>
      </c>
      <c r="AD41" s="15">
        <f t="shared" si="87"/>
        <v>6999.215059469444</v>
      </c>
      <c r="AE41" s="15">
        <f t="shared" si="87"/>
        <v>5182.7979638912993</v>
      </c>
      <c r="AF41" s="15">
        <f>AVERAGE(AF38:AF40)</f>
        <v>2844.6271846485415</v>
      </c>
      <c r="AG41" s="15">
        <f t="shared" ref="AG41:AH41" si="88">AVERAGE(AG38:AG40)</f>
        <v>4248.8034315877021</v>
      </c>
      <c r="AH41" s="15">
        <f t="shared" si="88"/>
        <v>3465.3341854415398</v>
      </c>
      <c r="AI41" s="15">
        <f>AVERAGE(AI38:AI40)</f>
        <v>3005.6050532424961</v>
      </c>
      <c r="AJ41" s="15">
        <f t="shared" ref="AJ41:AK41" si="89">AVERAGE(AJ38:AJ40)</f>
        <v>1860.0578499296316</v>
      </c>
      <c r="AK41" s="15">
        <f t="shared" si="89"/>
        <v>789.84526002938162</v>
      </c>
    </row>
    <row r="42" spans="1:37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>
        <v>1</v>
      </c>
      <c r="G42" s="24">
        <v>3.3</v>
      </c>
      <c r="H42" s="31">
        <v>25736.646093128824</v>
      </c>
      <c r="I42" s="31">
        <v>24707.339708151896</v>
      </c>
      <c r="J42" s="31">
        <v>23231.695239057532</v>
      </c>
      <c r="K42" s="31">
        <v>22548.14272101898</v>
      </c>
      <c r="L42" s="31">
        <v>18694.4074745736</v>
      </c>
      <c r="M42" s="31">
        <v>24490.956135313434</v>
      </c>
      <c r="N42" s="31">
        <v>23247.699088288246</v>
      </c>
      <c r="O42" s="31">
        <v>21963.174109490952</v>
      </c>
      <c r="P42" s="31">
        <v>16972.526494720008</v>
      </c>
      <c r="Q42" s="31">
        <v>15203.716084085016</v>
      </c>
      <c r="R42" s="31">
        <v>20736.646093128824</v>
      </c>
      <c r="S42" s="31">
        <v>19531.736397159151</v>
      </c>
      <c r="T42" s="31">
        <v>17616.232134751222</v>
      </c>
      <c r="U42" s="31">
        <v>15615.718806648489</v>
      </c>
      <c r="V42" s="31">
        <v>12166.265114411493</v>
      </c>
      <c r="W42" s="31">
        <v>16146.301349279358</v>
      </c>
      <c r="X42" s="31">
        <v>15421.391469605784</v>
      </c>
      <c r="Y42" s="31">
        <v>14291.125438960051</v>
      </c>
      <c r="Z42" s="31">
        <v>14107.115422086026</v>
      </c>
      <c r="AA42" s="31">
        <v>9198.7808560466783</v>
      </c>
      <c r="AB42" s="31">
        <v>10134.075731682318</v>
      </c>
      <c r="AC42" s="31">
        <v>8576.8596941061423</v>
      </c>
      <c r="AD42" s="31">
        <v>6544.102481275042</v>
      </c>
      <c r="AE42" s="31">
        <v>4355.1154612175251</v>
      </c>
      <c r="AF42" s="31">
        <v>2476.8238070582138</v>
      </c>
      <c r="AG42" s="31">
        <v>4278.1262497101043</v>
      </c>
      <c r="AH42" s="31">
        <v>3985.8500918679283</v>
      </c>
      <c r="AI42" s="31">
        <v>2857.6459630611007</v>
      </c>
      <c r="AJ42" s="31">
        <v>1933.3309811688719</v>
      </c>
      <c r="AK42" s="31">
        <v>833.37011691337011</v>
      </c>
    </row>
    <row r="43" spans="1:37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>
        <v>2</v>
      </c>
      <c r="G43" s="24">
        <v>4.9000000000000004</v>
      </c>
      <c r="H43" s="31">
        <v>25346.170117831854</v>
      </c>
      <c r="I43" s="31">
        <v>24954.935814319455</v>
      </c>
      <c r="J43" s="31">
        <v>23373.973595626558</v>
      </c>
      <c r="K43" s="31">
        <v>21373.219700078102</v>
      </c>
      <c r="L43" s="31">
        <v>18792.246431203133</v>
      </c>
      <c r="M43" s="31">
        <v>24004.967425305451</v>
      </c>
      <c r="N43" s="31">
        <v>23357.122966545423</v>
      </c>
      <c r="O43" s="31">
        <v>21960.403288298552</v>
      </c>
      <c r="P43" s="31">
        <v>19715.909973039437</v>
      </c>
      <c r="Q43" s="31">
        <v>13937.727640966888</v>
      </c>
      <c r="R43" s="31">
        <v>20383.421871549217</v>
      </c>
      <c r="S43" s="31">
        <v>19758.949513703454</v>
      </c>
      <c r="T43" s="31">
        <v>17781.424179604994</v>
      </c>
      <c r="U43" s="31">
        <v>16671.868767975626</v>
      </c>
      <c r="V43" s="31">
        <v>12782.32144021808</v>
      </c>
      <c r="W43" s="31">
        <v>17287.90092992497</v>
      </c>
      <c r="X43" s="31">
        <v>15885.73192693031</v>
      </c>
      <c r="Y43" s="31">
        <v>15836.769053558924</v>
      </c>
      <c r="Z43" s="31">
        <v>13279.207379091637</v>
      </c>
      <c r="AA43" s="31">
        <v>9459.4358074184602</v>
      </c>
      <c r="AB43" s="31">
        <v>10492.552712917048</v>
      </c>
      <c r="AC43" s="31">
        <v>8898.8146579571949</v>
      </c>
      <c r="AD43" s="31">
        <v>7558.3244991994852</v>
      </c>
      <c r="AE43" s="31">
        <v>5453.3923543690926</v>
      </c>
      <c r="AF43" s="31">
        <v>2900.8733869814423</v>
      </c>
      <c r="AG43" s="31">
        <v>4243.9949823742872</v>
      </c>
      <c r="AH43" s="31">
        <v>3743.1950128423446</v>
      </c>
      <c r="AI43" s="31">
        <v>2797.5791651742356</v>
      </c>
      <c r="AJ43" s="31">
        <v>1979.289220076389</v>
      </c>
      <c r="AK43" s="31">
        <v>613.60944133896498</v>
      </c>
    </row>
    <row r="44" spans="1:37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>
        <v>3</v>
      </c>
      <c r="G44" s="24">
        <v>3.8</v>
      </c>
      <c r="H44" s="31">
        <v>26232.970323076774</v>
      </c>
      <c r="I44" s="31">
        <v>24703.457801110093</v>
      </c>
      <c r="J44" s="31">
        <v>23043.764207845739</v>
      </c>
      <c r="K44" s="31">
        <v>21358.798410246724</v>
      </c>
      <c r="L44" s="31">
        <v>19596.678528483193</v>
      </c>
      <c r="M44" s="31">
        <v>24364.835220376423</v>
      </c>
      <c r="N44" s="31">
        <v>23578.635046398103</v>
      </c>
      <c r="O44" s="31">
        <v>22387.655773032235</v>
      </c>
      <c r="P44" s="31">
        <v>20885.237183361125</v>
      </c>
      <c r="Q44" s="31">
        <v>16160.520182292588</v>
      </c>
      <c r="R44" s="31">
        <v>19321.995948081632</v>
      </c>
      <c r="S44" s="31">
        <v>17605.079192127261</v>
      </c>
      <c r="T44" s="31">
        <v>16987.496355753799</v>
      </c>
      <c r="U44" s="31">
        <v>14864.907723138074</v>
      </c>
      <c r="V44" s="31">
        <v>11135.00139608053</v>
      </c>
      <c r="W44" s="31">
        <v>13847.885281127557</v>
      </c>
      <c r="X44" s="31">
        <v>13183.679720525693</v>
      </c>
      <c r="Y44" s="31">
        <v>11935.236035099335</v>
      </c>
      <c r="Z44" s="31">
        <v>10000.979316387598</v>
      </c>
      <c r="AA44" s="31">
        <v>7609.9152357352632</v>
      </c>
      <c r="AB44" s="31">
        <v>8973.643690530369</v>
      </c>
      <c r="AC44" s="31">
        <v>7942.9720290662463</v>
      </c>
      <c r="AD44" s="31">
        <v>7132.298325967462</v>
      </c>
      <c r="AE44" s="31">
        <v>5375.9323993628195</v>
      </c>
      <c r="AF44" s="31">
        <v>3047.4459756338556</v>
      </c>
      <c r="AG44" s="31">
        <v>4235.2561329050641</v>
      </c>
      <c r="AH44" s="31">
        <v>3858.1583192524272</v>
      </c>
      <c r="AI44" s="31">
        <v>2943.3827931477717</v>
      </c>
      <c r="AJ44" s="31">
        <v>1967.3983123886139</v>
      </c>
      <c r="AK44" s="31">
        <v>775.78206143026694</v>
      </c>
    </row>
    <row r="45" spans="1:37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0</v>
      </c>
      <c r="G45" s="14">
        <f>AVERAGE(G42:G44)</f>
        <v>4</v>
      </c>
      <c r="H45" s="15">
        <f>AVERAGE(H42:H44)</f>
        <v>25771.928844679151</v>
      </c>
      <c r="I45" s="15">
        <f t="shared" ref="I45:K45" si="90">AVERAGE(I42:I44)</f>
        <v>24788.577774527148</v>
      </c>
      <c r="J45" s="15">
        <f t="shared" si="90"/>
        <v>23216.477680843276</v>
      </c>
      <c r="K45" s="15">
        <f t="shared" si="90"/>
        <v>21760.053610447936</v>
      </c>
      <c r="L45" s="15">
        <f>AVERAGE(L42:L44)</f>
        <v>19027.777478086642</v>
      </c>
      <c r="M45" s="15">
        <f t="shared" ref="M45:N45" si="91">AVERAGE(M42:M44)</f>
        <v>24286.919593665105</v>
      </c>
      <c r="N45" s="15">
        <f t="shared" si="91"/>
        <v>23394.485700410591</v>
      </c>
      <c r="O45" s="15">
        <f>AVERAGE(O42:O44)</f>
        <v>22103.744390273914</v>
      </c>
      <c r="P45" s="15">
        <f t="shared" ref="P45:Q45" si="92">AVERAGE(P42:P44)</f>
        <v>19191.224550373521</v>
      </c>
      <c r="Q45" s="15">
        <f t="shared" si="92"/>
        <v>15100.654635781497</v>
      </c>
      <c r="R45" s="15">
        <f>AVERAGE(R42:R44)</f>
        <v>20147.354637586559</v>
      </c>
      <c r="S45" s="15">
        <f t="shared" ref="S45:U45" si="93">AVERAGE(S42:S44)</f>
        <v>18965.255034329955</v>
      </c>
      <c r="T45" s="15">
        <f t="shared" si="93"/>
        <v>17461.717556703337</v>
      </c>
      <c r="U45" s="15">
        <f t="shared" si="93"/>
        <v>15717.498432587396</v>
      </c>
      <c r="V45" s="15">
        <f>AVERAGE(V42:V44)</f>
        <v>12027.862650236702</v>
      </c>
      <c r="W45" s="15">
        <f t="shared" ref="W45:X45" si="94">AVERAGE(W42:W44)</f>
        <v>15760.695853443962</v>
      </c>
      <c r="X45" s="15">
        <f t="shared" si="94"/>
        <v>14830.267705687264</v>
      </c>
      <c r="Y45" s="15">
        <f>AVERAGE(Y42:Y44)</f>
        <v>14021.043509206103</v>
      </c>
      <c r="Z45" s="15">
        <f t="shared" ref="Z45:AA45" si="95">AVERAGE(Z42:Z44)</f>
        <v>12462.43403918842</v>
      </c>
      <c r="AA45" s="15">
        <f t="shared" si="95"/>
        <v>8756.0439664001333</v>
      </c>
      <c r="AB45" s="15">
        <f>AVERAGE(AB42:AB44)</f>
        <v>9866.7573783765783</v>
      </c>
      <c r="AC45" s="15">
        <f t="shared" ref="AC45:AE45" si="96">AVERAGE(AC42:AC44)</f>
        <v>8472.8821270431945</v>
      </c>
      <c r="AD45" s="15">
        <f t="shared" si="96"/>
        <v>7078.2417688139967</v>
      </c>
      <c r="AE45" s="15">
        <f t="shared" si="96"/>
        <v>5061.480071649813</v>
      </c>
      <c r="AF45" s="15">
        <f>AVERAGE(AF42:AF44)</f>
        <v>2808.3810565578374</v>
      </c>
      <c r="AG45" s="15">
        <f t="shared" ref="AG45:AH45" si="97">AVERAGE(AG42:AG44)</f>
        <v>4252.4591216631516</v>
      </c>
      <c r="AH45" s="15">
        <f t="shared" si="97"/>
        <v>3862.4011413208996</v>
      </c>
      <c r="AI45" s="15">
        <f>AVERAGE(AI42:AI44)</f>
        <v>2866.2026404610356</v>
      </c>
      <c r="AJ45" s="15">
        <f t="shared" ref="AJ45:AK45" si="98">AVERAGE(AJ42:AJ44)</f>
        <v>1960.0061712112918</v>
      </c>
      <c r="AK45" s="15">
        <f t="shared" si="98"/>
        <v>740.92053989420072</v>
      </c>
    </row>
    <row r="46" spans="1:37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>
        <v>1</v>
      </c>
      <c r="G46" s="24">
        <v>3.3</v>
      </c>
      <c r="H46" s="31">
        <v>26440.082504475577</v>
      </c>
      <c r="I46" s="31">
        <v>25385.381062396813</v>
      </c>
      <c r="J46" s="31">
        <v>23950.515009941922</v>
      </c>
      <c r="K46" s="31">
        <v>20908.881838470537</v>
      </c>
      <c r="L46" s="31">
        <v>18926.823443812795</v>
      </c>
      <c r="M46" s="31">
        <v>23360.638515836141</v>
      </c>
      <c r="N46" s="31">
        <v>22038.084452648389</v>
      </c>
      <c r="O46" s="31">
        <v>20022.22249860251</v>
      </c>
      <c r="P46" s="31">
        <v>18784.91564038481</v>
      </c>
      <c r="Q46" s="31">
        <v>12607.931878696161</v>
      </c>
      <c r="R46" s="31">
        <v>19826.081480505116</v>
      </c>
      <c r="S46" s="31">
        <v>17325.880029887907</v>
      </c>
      <c r="T46" s="31">
        <v>16846.594432086007</v>
      </c>
      <c r="U46" s="31">
        <v>15081.812643901485</v>
      </c>
      <c r="V46" s="31">
        <v>11566.805798912303</v>
      </c>
      <c r="W46" s="31">
        <v>16047.795635582699</v>
      </c>
      <c r="X46" s="31">
        <v>16993.664008776108</v>
      </c>
      <c r="Y46" s="31">
        <v>14468.505876078623</v>
      </c>
      <c r="Z46" s="31">
        <v>11833.789745116195</v>
      </c>
      <c r="AA46" s="31">
        <v>8108.4621316226621</v>
      </c>
      <c r="AB46" s="31">
        <v>12881.276423416888</v>
      </c>
      <c r="AC46" s="31">
        <v>9350.4299552500161</v>
      </c>
      <c r="AD46" s="31">
        <v>7891.5751245809006</v>
      </c>
      <c r="AE46" s="31">
        <v>5555.6376732676381</v>
      </c>
      <c r="AF46" s="31">
        <v>2596.6590752057082</v>
      </c>
      <c r="AG46" s="31">
        <v>3539.3364083807019</v>
      </c>
      <c r="AH46" s="31">
        <v>2843.4884961252587</v>
      </c>
      <c r="AI46" s="31">
        <v>2644.1672255800609</v>
      </c>
      <c r="AJ46" s="31">
        <v>1395.2872244131804</v>
      </c>
      <c r="AK46" s="31">
        <v>671.15221566669697</v>
      </c>
    </row>
    <row r="47" spans="1:37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>
        <v>2</v>
      </c>
      <c r="G47" s="24">
        <v>4.0999999999999996</v>
      </c>
      <c r="H47" s="31">
        <v>26636.634967519451</v>
      </c>
      <c r="I47" s="31">
        <v>25478.687752460915</v>
      </c>
      <c r="J47" s="31">
        <v>24937.598055512368</v>
      </c>
      <c r="K47" s="31">
        <v>23660.692269452578</v>
      </c>
      <c r="L47" s="31">
        <v>21076.715233787701</v>
      </c>
      <c r="M47" s="31">
        <v>23459.336568763218</v>
      </c>
      <c r="N47" s="31">
        <v>22897.768526300213</v>
      </c>
      <c r="O47" s="31">
        <v>21905.998679208227</v>
      </c>
      <c r="P47" s="31">
        <v>20773.321071899009</v>
      </c>
      <c r="Q47" s="31">
        <v>14408.60468336297</v>
      </c>
      <c r="R47" s="31">
        <v>20922.708833086155</v>
      </c>
      <c r="S47" s="31">
        <v>19667.347305033294</v>
      </c>
      <c r="T47" s="31">
        <v>16318.507954168046</v>
      </c>
      <c r="U47" s="31">
        <v>14046.004036585502</v>
      </c>
      <c r="V47" s="31">
        <v>12046.0040365855</v>
      </c>
      <c r="W47" s="31">
        <v>17371.048137904301</v>
      </c>
      <c r="X47" s="31">
        <v>16359.42029145241</v>
      </c>
      <c r="Y47" s="31">
        <v>14193.535736057518</v>
      </c>
      <c r="Z47" s="31">
        <v>13502.936376393125</v>
      </c>
      <c r="AA47" s="31">
        <v>8406.1305537518128</v>
      </c>
      <c r="AB47" s="31">
        <v>13303.168022915614</v>
      </c>
      <c r="AC47" s="31">
        <v>9542.4450206794918</v>
      </c>
      <c r="AD47" s="31">
        <v>7812.3052859431828</v>
      </c>
      <c r="AE47" s="31">
        <v>4828.0782694820191</v>
      </c>
      <c r="AF47" s="31">
        <v>2214.0005528485353</v>
      </c>
      <c r="AG47" s="31">
        <v>3885.4485589091646</v>
      </c>
      <c r="AH47" s="31">
        <v>2438.5041918452112</v>
      </c>
      <c r="AI47" s="31">
        <v>2224.2771607647037</v>
      </c>
      <c r="AJ47" s="31">
        <v>1264.1280150645837</v>
      </c>
      <c r="AK47" s="31">
        <v>623.11852070408895</v>
      </c>
    </row>
    <row r="48" spans="1:37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>
        <v>3</v>
      </c>
      <c r="G48" s="24">
        <v>3.7</v>
      </c>
      <c r="H48" s="31">
        <v>26950.510207861822</v>
      </c>
      <c r="I48" s="31">
        <v>25172.756486860271</v>
      </c>
      <c r="J48" s="31">
        <v>24902.568042511266</v>
      </c>
      <c r="K48" s="31">
        <v>23713.732927686069</v>
      </c>
      <c r="L48" s="31">
        <v>20643.127669363308</v>
      </c>
      <c r="M48" s="31">
        <v>23388.925502023973</v>
      </c>
      <c r="N48" s="31">
        <v>21928.790759931584</v>
      </c>
      <c r="O48" s="31">
        <v>21313.378700593108</v>
      </c>
      <c r="P48" s="31">
        <v>20761.506434636998</v>
      </c>
      <c r="Q48" s="31">
        <v>13808.861111438229</v>
      </c>
      <c r="R48" s="31">
        <v>21951.607230720714</v>
      </c>
      <c r="S48" s="31">
        <v>19639.660642244598</v>
      </c>
      <c r="T48" s="31">
        <v>16779.615625850733</v>
      </c>
      <c r="U48" s="31">
        <v>15812.753195179132</v>
      </c>
      <c r="V48" s="31">
        <v>12863.40160927863</v>
      </c>
      <c r="W48" s="31">
        <v>20893.435794438239</v>
      </c>
      <c r="X48" s="31">
        <v>18371.52865813634</v>
      </c>
      <c r="Y48" s="31">
        <v>15641.627974139054</v>
      </c>
      <c r="Z48" s="31">
        <v>12793.286210936432</v>
      </c>
      <c r="AA48" s="31">
        <v>8765.9050071596394</v>
      </c>
      <c r="AB48" s="31">
        <v>12876.670935079117</v>
      </c>
      <c r="AC48" s="31">
        <v>10108.572924594611</v>
      </c>
      <c r="AD48" s="31">
        <v>8531.432567114487</v>
      </c>
      <c r="AE48" s="31">
        <v>6006.0947819109624</v>
      </c>
      <c r="AF48" s="31">
        <v>2807.1990002223874</v>
      </c>
      <c r="AG48" s="31">
        <v>4425.6222371543599</v>
      </c>
      <c r="AH48" s="31">
        <v>3401.6610485793562</v>
      </c>
      <c r="AI48" s="31">
        <v>2369.8724653981553</v>
      </c>
      <c r="AJ48" s="31">
        <v>1463.9053152998408</v>
      </c>
      <c r="AK48" s="31">
        <v>777.23745396583911</v>
      </c>
    </row>
    <row r="49" spans="1:37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0</v>
      </c>
      <c r="G49" s="26">
        <f>AVERAGE(G46:G48)</f>
        <v>3.6999999999999997</v>
      </c>
      <c r="H49" s="21">
        <f>AVERAGE(H46:H48)</f>
        <v>26675.742559952283</v>
      </c>
      <c r="I49" s="21">
        <f t="shared" ref="I49:K49" si="99">AVERAGE(I46:I48)</f>
        <v>25345.608433906</v>
      </c>
      <c r="J49" s="21">
        <f t="shared" si="99"/>
        <v>24596.893702655187</v>
      </c>
      <c r="K49" s="21">
        <f t="shared" si="99"/>
        <v>22761.10234520306</v>
      </c>
      <c r="L49" s="21">
        <f>AVERAGE(L46:L48)</f>
        <v>20215.555448987932</v>
      </c>
      <c r="M49" s="21">
        <f t="shared" ref="M49:N49" si="100">AVERAGE(M46:M48)</f>
        <v>23402.966862207773</v>
      </c>
      <c r="N49" s="21">
        <f t="shared" si="100"/>
        <v>22288.214579626729</v>
      </c>
      <c r="O49" s="21">
        <f>AVERAGE(O46:O48)</f>
        <v>21080.533292801283</v>
      </c>
      <c r="P49" s="21">
        <f t="shared" ref="P49:Q49" si="101">AVERAGE(P46:P48)</f>
        <v>20106.581048973607</v>
      </c>
      <c r="Q49" s="21">
        <f t="shared" si="101"/>
        <v>13608.465891165788</v>
      </c>
      <c r="R49" s="21">
        <f>AVERAGE(R46:R48)</f>
        <v>20900.132514770663</v>
      </c>
      <c r="S49" s="21">
        <f t="shared" ref="S49:U49" si="102">AVERAGE(S46:S48)</f>
        <v>18877.629325721933</v>
      </c>
      <c r="T49" s="21">
        <f t="shared" si="102"/>
        <v>16648.239337368261</v>
      </c>
      <c r="U49" s="21">
        <f t="shared" si="102"/>
        <v>14980.189958555371</v>
      </c>
      <c r="V49" s="21">
        <f>AVERAGE(V46:V48)</f>
        <v>12158.737148258811</v>
      </c>
      <c r="W49" s="21">
        <f t="shared" ref="W49:X49" si="103">AVERAGE(W46:W48)</f>
        <v>18104.093189308416</v>
      </c>
      <c r="X49" s="21">
        <f t="shared" si="103"/>
        <v>17241.537652788287</v>
      </c>
      <c r="Y49" s="21">
        <f>AVERAGE(Y46:Y48)</f>
        <v>14767.889862091732</v>
      </c>
      <c r="Z49" s="21">
        <f t="shared" ref="Z49:AA49" si="104">AVERAGE(Z46:Z48)</f>
        <v>12710.004110815251</v>
      </c>
      <c r="AA49" s="21">
        <f t="shared" si="104"/>
        <v>8426.8325641780375</v>
      </c>
      <c r="AB49" s="21">
        <f>AVERAGE(AB46:AB48)</f>
        <v>13020.371793803874</v>
      </c>
      <c r="AC49" s="21">
        <f t="shared" ref="AC49:AE49" si="105">AVERAGE(AC46:AC48)</f>
        <v>9667.1493001747076</v>
      </c>
      <c r="AD49" s="21">
        <f t="shared" si="105"/>
        <v>8078.4376592128565</v>
      </c>
      <c r="AE49" s="21">
        <f t="shared" si="105"/>
        <v>5463.2702415535396</v>
      </c>
      <c r="AF49" s="21">
        <f>AVERAGE(AF46:AF48)</f>
        <v>2539.2862094255438</v>
      </c>
      <c r="AG49" s="21">
        <f t="shared" ref="AG49:AH49" si="106">AVERAGE(AG46:AG48)</f>
        <v>3950.1357348147417</v>
      </c>
      <c r="AH49" s="21">
        <f t="shared" si="106"/>
        <v>2894.5512455166086</v>
      </c>
      <c r="AI49" s="21">
        <f>AVERAGE(AI46:AI48)</f>
        <v>2412.7722839143066</v>
      </c>
      <c r="AJ49" s="21">
        <f t="shared" ref="AJ49:AK49" si="107">AVERAGE(AJ46:AJ48)</f>
        <v>1374.4401849258684</v>
      </c>
      <c r="AK49" s="21">
        <f t="shared" si="107"/>
        <v>690.50273011220827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workbookViewId="0">
      <pane xSplit="1" topLeftCell="B1" activePane="topRight" state="frozen"/>
      <selection pane="topRight" activeCell="C25" sqref="C25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0.90625" style="2"/>
    <col min="10" max="10" width="9" style="2" customWidth="1"/>
    <col min="11" max="11" width="9.90625" style="2" customWidth="1"/>
    <col min="12" max="14" width="10.90625" style="2"/>
    <col min="15" max="15" width="9.7265625" style="2" customWidth="1"/>
    <col min="16" max="16" width="9.6328125" style="2" customWidth="1"/>
    <col min="17" max="17" width="10.90625" style="2"/>
    <col min="18" max="18" width="9.90625" style="2" customWidth="1"/>
    <col min="19" max="19" width="10" style="2" customWidth="1"/>
    <col min="20" max="20" width="8.90625" style="2" customWidth="1"/>
    <col min="21" max="21" width="8.36328125" style="2" customWidth="1"/>
    <col min="22" max="22" width="9.26953125" style="2" customWidth="1"/>
    <col min="23" max="24" width="10.90625" style="2"/>
    <col min="25" max="25" width="9.36328125" style="2" customWidth="1"/>
    <col min="26" max="26" width="8.6328125" style="2" customWidth="1"/>
    <col min="27" max="29" width="10.90625" style="2"/>
    <col min="30" max="30" width="9.36328125" style="2" customWidth="1"/>
    <col min="31" max="31" width="9.90625" style="2" customWidth="1"/>
    <col min="32" max="34" width="10.90625" style="2"/>
    <col min="35" max="35" width="10" style="2" customWidth="1"/>
    <col min="36" max="36" width="9.453125" style="2" customWidth="1"/>
    <col min="37" max="37" width="10.90625" style="2"/>
  </cols>
  <sheetData>
    <row r="1" spans="1:37" ht="28.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63" t="s">
        <v>277</v>
      </c>
      <c r="I1" s="63" t="s">
        <v>278</v>
      </c>
      <c r="J1" s="63" t="s">
        <v>306</v>
      </c>
      <c r="K1" s="63" t="s">
        <v>305</v>
      </c>
      <c r="L1" s="63" t="s">
        <v>303</v>
      </c>
      <c r="M1" s="63" t="s">
        <v>304</v>
      </c>
      <c r="N1" s="63" t="s">
        <v>301</v>
      </c>
      <c r="O1" s="63" t="s">
        <v>302</v>
      </c>
      <c r="P1" s="63" t="s">
        <v>300</v>
      </c>
      <c r="Q1" s="63" t="s">
        <v>299</v>
      </c>
      <c r="R1" s="63" t="s">
        <v>298</v>
      </c>
      <c r="S1" s="63" t="s">
        <v>297</v>
      </c>
      <c r="T1" s="63" t="s">
        <v>296</v>
      </c>
      <c r="U1" s="63" t="s">
        <v>295</v>
      </c>
      <c r="V1" s="63" t="s">
        <v>294</v>
      </c>
      <c r="W1" s="63" t="s">
        <v>293</v>
      </c>
      <c r="X1" s="63" t="s">
        <v>292</v>
      </c>
      <c r="Y1" s="63" t="s">
        <v>291</v>
      </c>
      <c r="Z1" s="63" t="s">
        <v>290</v>
      </c>
      <c r="AA1" s="63" t="s">
        <v>289</v>
      </c>
      <c r="AB1" s="63" t="s">
        <v>288</v>
      </c>
      <c r="AC1" s="63" t="s">
        <v>287</v>
      </c>
      <c r="AD1" s="63" t="s">
        <v>286</v>
      </c>
      <c r="AE1" s="63" t="s">
        <v>285</v>
      </c>
      <c r="AF1" s="63" t="s">
        <v>284</v>
      </c>
      <c r="AG1" s="63" t="s">
        <v>283</v>
      </c>
      <c r="AH1" s="63" t="s">
        <v>282</v>
      </c>
      <c r="AI1" s="63" t="s">
        <v>281</v>
      </c>
      <c r="AJ1" s="63" t="s">
        <v>280</v>
      </c>
      <c r="AK1" s="63" t="s">
        <v>279</v>
      </c>
    </row>
    <row r="2" spans="1:37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307</v>
      </c>
      <c r="G2" s="24">
        <v>5.7</v>
      </c>
      <c r="H2" s="31">
        <v>25445.359865097322</v>
      </c>
      <c r="I2" s="31">
        <v>24940.403186735977</v>
      </c>
      <c r="J2" s="31">
        <v>23534.217899126546</v>
      </c>
      <c r="K2" s="31">
        <v>22836.148778507359</v>
      </c>
      <c r="L2" s="31">
        <v>19178.47846123929</v>
      </c>
      <c r="M2" s="31">
        <v>21107.737777554445</v>
      </c>
      <c r="N2" s="31">
        <v>19143.584820306209</v>
      </c>
      <c r="O2" s="31">
        <v>18524.094077171296</v>
      </c>
      <c r="P2" s="31">
        <v>17176.287889675492</v>
      </c>
      <c r="Q2" s="31">
        <v>14281.818003426426</v>
      </c>
      <c r="R2" s="31">
        <v>16907.175808953525</v>
      </c>
      <c r="S2" s="31">
        <v>16176.332455259131</v>
      </c>
      <c r="T2" s="31">
        <v>14370.807191759935</v>
      </c>
      <c r="U2" s="31">
        <v>12673.78477906946</v>
      </c>
      <c r="V2" s="31">
        <v>9205.07995013455</v>
      </c>
      <c r="W2" s="31">
        <v>11326.071117122139</v>
      </c>
      <c r="X2" s="31">
        <v>9786.9919038647422</v>
      </c>
      <c r="Y2" s="31">
        <v>8356.7382843097876</v>
      </c>
      <c r="Z2" s="31">
        <v>6927.5425243360123</v>
      </c>
      <c r="AA2" s="31">
        <v>4325.969859671105</v>
      </c>
      <c r="AB2" s="31">
        <v>5161.699156505756</v>
      </c>
      <c r="AC2" s="31">
        <v>4311.4521263054949</v>
      </c>
      <c r="AD2" s="31">
        <v>3585.3010278765469</v>
      </c>
      <c r="AE2" s="31">
        <v>2566.07963768322</v>
      </c>
      <c r="AF2" s="31">
        <v>1378.428348636884</v>
      </c>
      <c r="AG2" s="31">
        <v>1706.7019036455815</v>
      </c>
      <c r="AH2" s="31">
        <v>1651.0717923093782</v>
      </c>
      <c r="AI2" s="31">
        <v>1306.133245808948</v>
      </c>
      <c r="AJ2" s="31">
        <v>940.10426129981215</v>
      </c>
      <c r="AK2" s="31">
        <v>389.38484189619743</v>
      </c>
    </row>
    <row r="3" spans="1:37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315</v>
      </c>
      <c r="G3" s="24">
        <v>6</v>
      </c>
      <c r="H3" s="31">
        <v>22356.528134818884</v>
      </c>
      <c r="I3" s="31">
        <v>21869.59267898609</v>
      </c>
      <c r="J3" s="31">
        <v>21232.412362596489</v>
      </c>
      <c r="K3" s="31">
        <v>20985.046040543046</v>
      </c>
      <c r="L3" s="31">
        <v>20401.542683302592</v>
      </c>
      <c r="M3" s="31">
        <v>19748.246952535228</v>
      </c>
      <c r="N3" s="31">
        <v>19154.895070555507</v>
      </c>
      <c r="O3" s="31">
        <v>18050.43233347627</v>
      </c>
      <c r="P3" s="31">
        <v>16770.624728883358</v>
      </c>
      <c r="Q3" s="31">
        <v>14434.563200497198</v>
      </c>
      <c r="R3" s="31">
        <v>14824.290868544093</v>
      </c>
      <c r="S3" s="31">
        <v>14034.299095359989</v>
      </c>
      <c r="T3" s="31">
        <v>13662.650599189759</v>
      </c>
      <c r="U3" s="31">
        <v>10960.175555420819</v>
      </c>
      <c r="V3" s="31">
        <v>7917.1852920770143</v>
      </c>
      <c r="W3" s="31">
        <v>11492.536106447393</v>
      </c>
      <c r="X3" s="31">
        <v>10357.573182195974</v>
      </c>
      <c r="Y3" s="31">
        <v>9294.432999150089</v>
      </c>
      <c r="Z3" s="31">
        <v>7730.5574797038626</v>
      </c>
      <c r="AA3" s="31">
        <v>4714.8657364091441</v>
      </c>
      <c r="AB3" s="31">
        <v>5051.7185962224685</v>
      </c>
      <c r="AC3" s="31">
        <v>4240.2253525822498</v>
      </c>
      <c r="AD3" s="31">
        <v>3662.6973470248927</v>
      </c>
      <c r="AE3" s="31">
        <v>2612.6763684921343</v>
      </c>
      <c r="AF3" s="31">
        <v>1197.3674435386242</v>
      </c>
      <c r="AG3" s="31">
        <v>2168.8814327837708</v>
      </c>
      <c r="AH3" s="31">
        <v>1743.7391809390115</v>
      </c>
      <c r="AI3" s="31">
        <v>1256.4351038619075</v>
      </c>
      <c r="AJ3" s="31">
        <v>792.88427850403457</v>
      </c>
      <c r="AK3" s="31">
        <v>356.56169501581019</v>
      </c>
    </row>
    <row r="4" spans="1:37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317</v>
      </c>
      <c r="G4" s="24">
        <v>6.6</v>
      </c>
      <c r="H4" s="31">
        <v>25008.669088928604</v>
      </c>
      <c r="I4" s="31">
        <v>24582.241826993009</v>
      </c>
      <c r="J4" s="31">
        <v>23431.129691073522</v>
      </c>
      <c r="K4" s="31">
        <v>22874.553039627433</v>
      </c>
      <c r="L4" s="31">
        <v>15462.882737399241</v>
      </c>
      <c r="M4" s="31">
        <v>20467.748891155679</v>
      </c>
      <c r="N4" s="31">
        <v>20099.094648469843</v>
      </c>
      <c r="O4" s="31">
        <v>20184.409173571228</v>
      </c>
      <c r="P4" s="31">
        <v>20726.092370863069</v>
      </c>
      <c r="Q4" s="31">
        <v>18905.917280859885</v>
      </c>
      <c r="R4" s="31">
        <v>16956.977038698322</v>
      </c>
      <c r="S4" s="31">
        <v>17272.554177957623</v>
      </c>
      <c r="T4" s="31">
        <v>16791.75524720988</v>
      </c>
      <c r="U4" s="31">
        <v>15460.784830884875</v>
      </c>
      <c r="V4" s="31">
        <v>12408.959748214458</v>
      </c>
      <c r="W4" s="31">
        <v>13713.817693506046</v>
      </c>
      <c r="X4" s="31">
        <v>10893.472064531417</v>
      </c>
      <c r="Y4" s="31">
        <v>10789.716938625237</v>
      </c>
      <c r="Z4" s="31">
        <v>8569.1987753184239</v>
      </c>
      <c r="AA4" s="31">
        <v>5314.649456178744</v>
      </c>
      <c r="AB4" s="31">
        <v>5593.862966866408</v>
      </c>
      <c r="AC4" s="31">
        <v>4448.3583424878034</v>
      </c>
      <c r="AD4" s="31">
        <v>3737.4678149012493</v>
      </c>
      <c r="AE4" s="31">
        <v>2789.9994672692633</v>
      </c>
      <c r="AF4" s="31">
        <v>1374.3933716341392</v>
      </c>
      <c r="AG4" s="31">
        <v>2021.7817804845749</v>
      </c>
      <c r="AH4" s="31">
        <v>1574.269636287097</v>
      </c>
      <c r="AI4" s="31">
        <v>1186.1543067721507</v>
      </c>
      <c r="AJ4" s="31">
        <v>806.14849814940499</v>
      </c>
      <c r="AK4" s="31">
        <v>389.80959157664654</v>
      </c>
    </row>
    <row r="5" spans="1:37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8</v>
      </c>
      <c r="G5" s="14">
        <f>AVERAGE(G2:G4)</f>
        <v>6.0999999999999988</v>
      </c>
      <c r="H5" s="15">
        <f>AVERAGE(H2:H4)</f>
        <v>24270.185696281598</v>
      </c>
      <c r="I5" s="15">
        <f t="shared" ref="I5:K5" si="0">AVERAGE(I2:I4)</f>
        <v>23797.412564238359</v>
      </c>
      <c r="J5" s="15">
        <f t="shared" si="0"/>
        <v>22732.58665093219</v>
      </c>
      <c r="K5" s="15">
        <f t="shared" si="0"/>
        <v>22231.915952892614</v>
      </c>
      <c r="L5" s="15">
        <f>AVERAGE(L2:L4)</f>
        <v>18347.634627313706</v>
      </c>
      <c r="M5" s="15">
        <f t="shared" ref="M5:N5" si="1">AVERAGE(M2:M4)</f>
        <v>20441.244540415119</v>
      </c>
      <c r="N5" s="15">
        <f t="shared" si="1"/>
        <v>19465.858179777188</v>
      </c>
      <c r="O5" s="15">
        <f>AVERAGE(O2:O4)</f>
        <v>18919.645194739598</v>
      </c>
      <c r="P5" s="15">
        <f t="shared" ref="P5:Q5" si="2">AVERAGE(P2:P4)</f>
        <v>18224.334996473975</v>
      </c>
      <c r="Q5" s="15">
        <f t="shared" si="2"/>
        <v>15874.099494927834</v>
      </c>
      <c r="R5" s="15">
        <f>AVERAGE(R2:R4)</f>
        <v>16229.481238731978</v>
      </c>
      <c r="S5" s="15">
        <f t="shared" ref="S5:U5" si="3">AVERAGE(S2:S4)</f>
        <v>15827.728576192249</v>
      </c>
      <c r="T5" s="15">
        <f t="shared" si="3"/>
        <v>14941.737679386526</v>
      </c>
      <c r="U5" s="15">
        <f t="shared" si="3"/>
        <v>13031.581721791719</v>
      </c>
      <c r="V5" s="15">
        <f>AVERAGE(V2:V4)</f>
        <v>9843.7416634753408</v>
      </c>
      <c r="W5" s="15">
        <f t="shared" ref="W5:X5" si="4">AVERAGE(W2:W4)</f>
        <v>12177.474972358526</v>
      </c>
      <c r="X5" s="15">
        <f t="shared" si="4"/>
        <v>10346.012383530711</v>
      </c>
      <c r="Y5" s="15">
        <f>AVERAGE(Y2:Y4)</f>
        <v>9480.2960740283725</v>
      </c>
      <c r="Z5" s="15">
        <f t="shared" ref="Z5:AA5" si="5">AVERAGE(Z2:Z4)</f>
        <v>7742.4329264527669</v>
      </c>
      <c r="AA5" s="15">
        <f t="shared" si="5"/>
        <v>4785.1616840863308</v>
      </c>
      <c r="AB5" s="15">
        <f>AVERAGE(AB2:AB4)</f>
        <v>5269.0935731982108</v>
      </c>
      <c r="AC5" s="15">
        <f t="shared" ref="AC5:AE5" si="6">AVERAGE(AC2:AC4)</f>
        <v>4333.3452737918496</v>
      </c>
      <c r="AD5" s="15">
        <f t="shared" si="6"/>
        <v>3661.8220632675625</v>
      </c>
      <c r="AE5" s="15">
        <f t="shared" si="6"/>
        <v>2656.2518244815387</v>
      </c>
      <c r="AF5" s="15">
        <f>AVERAGE(AF2:AF4)</f>
        <v>1316.7297212698825</v>
      </c>
      <c r="AG5" s="15">
        <f t="shared" ref="AG5:AH5" si="7">AVERAGE(AG2:AG4)</f>
        <v>1965.7883723046423</v>
      </c>
      <c r="AH5" s="15">
        <f t="shared" si="7"/>
        <v>1656.3602031784958</v>
      </c>
      <c r="AI5" s="15">
        <f>AVERAGE(AI2:AI4)</f>
        <v>1249.5742188143352</v>
      </c>
      <c r="AJ5" s="15">
        <f t="shared" ref="AJ5:AK5" si="8">AVERAGE(AJ2:AJ4)</f>
        <v>846.37901265108394</v>
      </c>
      <c r="AK5" s="15">
        <f t="shared" si="8"/>
        <v>378.58537616288476</v>
      </c>
    </row>
    <row r="6" spans="1:37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315</v>
      </c>
      <c r="G6" s="24">
        <v>6.2</v>
      </c>
      <c r="H6" s="31">
        <v>22096.39419984859</v>
      </c>
      <c r="I6" s="31">
        <v>21090.698461129999</v>
      </c>
      <c r="J6" s="31">
        <v>20200.778547492329</v>
      </c>
      <c r="K6" s="31">
        <v>19086.075226466484</v>
      </c>
      <c r="L6" s="31">
        <v>16697.210091608336</v>
      </c>
      <c r="M6" s="31">
        <v>17614.430569502158</v>
      </c>
      <c r="N6" s="31">
        <v>16815.587703485704</v>
      </c>
      <c r="O6" s="31">
        <v>16185.183621316572</v>
      </c>
      <c r="P6" s="31">
        <v>14811.647640940251</v>
      </c>
      <c r="Q6" s="31">
        <v>12821.764237981008</v>
      </c>
      <c r="R6" s="31">
        <v>14096.762415397126</v>
      </c>
      <c r="S6" s="31">
        <v>13418.288730797251</v>
      </c>
      <c r="T6" s="31">
        <v>12089.686483233689</v>
      </c>
      <c r="U6" s="31">
        <v>11370.614284266554</v>
      </c>
      <c r="V6" s="31">
        <v>8343.7808110886745</v>
      </c>
      <c r="W6" s="31">
        <v>9674.5904980832256</v>
      </c>
      <c r="X6" s="31">
        <v>8859.0755336401835</v>
      </c>
      <c r="Y6" s="31">
        <v>8228.6961138548741</v>
      </c>
      <c r="Z6" s="31">
        <v>6872.1507735906544</v>
      </c>
      <c r="AA6" s="31">
        <v>4135.8804950166032</v>
      </c>
      <c r="AB6" s="31">
        <v>4357.4085161401281</v>
      </c>
      <c r="AC6" s="31">
        <v>3667.9030619433033</v>
      </c>
      <c r="AD6" s="31">
        <v>3082.422977731112</v>
      </c>
      <c r="AE6" s="31">
        <v>2220.8437858376774</v>
      </c>
      <c r="AF6" s="31">
        <v>1126.2915929278752</v>
      </c>
      <c r="AG6" s="31">
        <v>2182.2430307948084</v>
      </c>
      <c r="AH6" s="31">
        <v>1675.9208712854797</v>
      </c>
      <c r="AI6" s="31">
        <v>1371.4076498095249</v>
      </c>
      <c r="AJ6" s="31">
        <v>787.53910115102758</v>
      </c>
      <c r="AK6" s="31">
        <v>413.08073461199615</v>
      </c>
    </row>
    <row r="7" spans="1:37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308</v>
      </c>
      <c r="G7" s="24">
        <v>8.3000000000000007</v>
      </c>
      <c r="H7" s="31">
        <v>22706.472199353575</v>
      </c>
      <c r="I7" s="31">
        <v>22592.351149518661</v>
      </c>
      <c r="J7" s="31">
        <v>22098.257085313984</v>
      </c>
      <c r="K7" s="31">
        <v>20897.095980825823</v>
      </c>
      <c r="L7" s="31">
        <v>18619.529362977912</v>
      </c>
      <c r="M7" s="31">
        <v>19182.361673302788</v>
      </c>
      <c r="N7" s="31">
        <v>18638.336835662718</v>
      </c>
      <c r="O7" s="31">
        <v>18254.746128669121</v>
      </c>
      <c r="P7" s="31">
        <v>17013.034356999022</v>
      </c>
      <c r="Q7" s="31">
        <v>13490.103768626333</v>
      </c>
      <c r="R7" s="31">
        <v>15555.385186068877</v>
      </c>
      <c r="S7" s="31">
        <v>14000.156801520508</v>
      </c>
      <c r="T7" s="31">
        <v>13557.76388663336</v>
      </c>
      <c r="U7" s="31">
        <v>12300.209442414542</v>
      </c>
      <c r="V7" s="31">
        <v>8934.2277076464106</v>
      </c>
      <c r="W7" s="31">
        <v>10146.277520054156</v>
      </c>
      <c r="X7" s="31">
        <v>10289.677029824712</v>
      </c>
      <c r="Y7" s="31">
        <v>9648.7565278642942</v>
      </c>
      <c r="Z7" s="31">
        <v>7357.7210796661375</v>
      </c>
      <c r="AA7" s="31">
        <v>4676.071479671883</v>
      </c>
      <c r="AB7" s="31">
        <v>5293.8703006719525</v>
      </c>
      <c r="AC7" s="31">
        <v>4182.8047642150887</v>
      </c>
      <c r="AD7" s="31">
        <v>3295.0038727470505</v>
      </c>
      <c r="AE7" s="31">
        <v>2054.8417409512554</v>
      </c>
      <c r="AF7" s="31">
        <v>1319.4782865603199</v>
      </c>
      <c r="AG7" s="31">
        <v>2169.7211206218794</v>
      </c>
      <c r="AH7" s="31">
        <v>1648.4386177769188</v>
      </c>
      <c r="AI7" s="31">
        <v>1297.2871475364161</v>
      </c>
      <c r="AJ7" s="31">
        <v>631.62546340026631</v>
      </c>
      <c r="AK7" s="31">
        <v>356.20848934115702</v>
      </c>
    </row>
    <row r="8" spans="1:37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316</v>
      </c>
      <c r="G8" s="24">
        <v>9</v>
      </c>
      <c r="H8" s="31">
        <v>22760.393037093574</v>
      </c>
      <c r="I8" s="31">
        <v>22357.669783018624</v>
      </c>
      <c r="J8" s="31">
        <v>21574.778903416602</v>
      </c>
      <c r="K8" s="31">
        <v>20162.93107005359</v>
      </c>
      <c r="L8" s="31">
        <v>18871.904801908415</v>
      </c>
      <c r="M8" s="31">
        <v>19283.634400540606</v>
      </c>
      <c r="N8" s="31">
        <v>18277.45231652839</v>
      </c>
      <c r="O8" s="31">
        <v>18551.351212808895</v>
      </c>
      <c r="P8" s="31">
        <v>17755.577725237163</v>
      </c>
      <c r="Q8" s="31">
        <v>15269.359097358145</v>
      </c>
      <c r="R8" s="31">
        <v>14665.137753419247</v>
      </c>
      <c r="S8" s="31">
        <v>14722.288201343668</v>
      </c>
      <c r="T8" s="31">
        <v>14040.813755956295</v>
      </c>
      <c r="U8" s="31">
        <v>12987.587498764864</v>
      </c>
      <c r="V8" s="31">
        <v>9172.8842412058639</v>
      </c>
      <c r="W8" s="31">
        <v>8706.4561614584782</v>
      </c>
      <c r="X8" s="31">
        <v>7716.8465891071428</v>
      </c>
      <c r="Y8" s="31">
        <v>6693.1370269099325</v>
      </c>
      <c r="Z8" s="31">
        <v>5654.512858154495</v>
      </c>
      <c r="AA8" s="31">
        <v>4756.6570475639228</v>
      </c>
      <c r="AB8" s="31">
        <v>4643.7299732841693</v>
      </c>
      <c r="AC8" s="31">
        <v>3819.6539391577458</v>
      </c>
      <c r="AD8" s="31">
        <v>2948.0140592149828</v>
      </c>
      <c r="AE8" s="31">
        <v>1922.3494024648321</v>
      </c>
      <c r="AF8" s="31">
        <v>1324.7244601567593</v>
      </c>
      <c r="AG8" s="31">
        <v>2197.9344054223852</v>
      </c>
      <c r="AH8" s="31">
        <v>1674.5112673997223</v>
      </c>
      <c r="AI8" s="31">
        <v>1268.3554482448342</v>
      </c>
      <c r="AJ8" s="31">
        <v>650.80357663063535</v>
      </c>
      <c r="AK8" s="31">
        <v>319.18615753149317</v>
      </c>
    </row>
    <row r="9" spans="1:37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8</v>
      </c>
      <c r="G9" s="14">
        <f>AVERAGE(G6:G8)</f>
        <v>7.833333333333333</v>
      </c>
      <c r="H9" s="15">
        <f>AVERAGE(H6:H8)</f>
        <v>22521.086478765243</v>
      </c>
      <c r="I9" s="15">
        <f t="shared" ref="I9:K9" si="9">AVERAGE(I6:I8)</f>
        <v>22013.573131222427</v>
      </c>
      <c r="J9" s="15">
        <f t="shared" si="9"/>
        <v>21291.271512074305</v>
      </c>
      <c r="K9" s="15">
        <f t="shared" si="9"/>
        <v>20048.700759115298</v>
      </c>
      <c r="L9" s="15">
        <f>AVERAGE(L6:L8)</f>
        <v>18062.881418831555</v>
      </c>
      <c r="M9" s="15">
        <f t="shared" ref="M9:N9" si="10">AVERAGE(M6:M8)</f>
        <v>18693.475547781851</v>
      </c>
      <c r="N9" s="15">
        <f t="shared" si="10"/>
        <v>17910.458951892269</v>
      </c>
      <c r="O9" s="15">
        <f>AVERAGE(O6:O8)</f>
        <v>17663.760320931528</v>
      </c>
      <c r="P9" s="15">
        <f t="shared" ref="P9:Q9" si="11">AVERAGE(P6:P8)</f>
        <v>16526.753241058814</v>
      </c>
      <c r="Q9" s="15">
        <f t="shared" si="11"/>
        <v>13860.409034655162</v>
      </c>
      <c r="R9" s="15">
        <f>AVERAGE(R6:R8)</f>
        <v>14772.428451628417</v>
      </c>
      <c r="S9" s="15">
        <f t="shared" ref="S9:U9" si="12">AVERAGE(S6:S8)</f>
        <v>14046.91124455381</v>
      </c>
      <c r="T9" s="15">
        <f t="shared" si="12"/>
        <v>13229.421375274447</v>
      </c>
      <c r="U9" s="15">
        <f t="shared" si="12"/>
        <v>12219.470408481988</v>
      </c>
      <c r="V9" s="15">
        <f>AVERAGE(V6:V8)</f>
        <v>8816.9642533136503</v>
      </c>
      <c r="W9" s="15">
        <f t="shared" ref="W9:X9" si="13">AVERAGE(W6:W8)</f>
        <v>9509.1080598652861</v>
      </c>
      <c r="X9" s="15">
        <f t="shared" si="13"/>
        <v>8955.1997175240122</v>
      </c>
      <c r="Y9" s="15">
        <f>AVERAGE(Y6:Y8)</f>
        <v>8190.1965562096993</v>
      </c>
      <c r="Z9" s="15">
        <f t="shared" ref="Z9:AA9" si="14">AVERAGE(Z6:Z8)</f>
        <v>6628.1282371370953</v>
      </c>
      <c r="AA9" s="15">
        <f t="shared" si="14"/>
        <v>4522.8696740841369</v>
      </c>
      <c r="AB9" s="15">
        <f>AVERAGE(AB6:AB8)</f>
        <v>4765.002930032083</v>
      </c>
      <c r="AC9" s="15">
        <f t="shared" ref="AC9:AE9" si="15">AVERAGE(AC6:AC8)</f>
        <v>3890.1205884387127</v>
      </c>
      <c r="AD9" s="15">
        <f t="shared" si="15"/>
        <v>3108.4803032310483</v>
      </c>
      <c r="AE9" s="15">
        <f t="shared" si="15"/>
        <v>2066.0116430845883</v>
      </c>
      <c r="AF9" s="15">
        <f>AVERAGE(AF6:AF8)</f>
        <v>1256.8314465483181</v>
      </c>
      <c r="AG9" s="15">
        <f t="shared" ref="AG9:AH9" si="16">AVERAGE(AG6:AG8)</f>
        <v>2183.2995189463577</v>
      </c>
      <c r="AH9" s="15">
        <f t="shared" si="16"/>
        <v>1666.2902521540402</v>
      </c>
      <c r="AI9" s="15">
        <f>AVERAGE(AI6:AI8)</f>
        <v>1312.3500818635919</v>
      </c>
      <c r="AJ9" s="15">
        <f t="shared" ref="AJ9:AK9" si="17">AVERAGE(AJ6:AJ8)</f>
        <v>689.98938039397638</v>
      </c>
      <c r="AK9" s="15">
        <f t="shared" si="17"/>
        <v>362.82512716154878</v>
      </c>
    </row>
    <row r="10" spans="1:37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319</v>
      </c>
      <c r="G10" s="24">
        <v>6.7</v>
      </c>
      <c r="H10" s="31">
        <v>16900.537427730313</v>
      </c>
      <c r="I10" s="31">
        <v>15884.866516756811</v>
      </c>
      <c r="J10" s="31">
        <v>12551.502670849693</v>
      </c>
      <c r="K10" s="31">
        <v>11562.55</v>
      </c>
      <c r="L10" s="31">
        <v>11405.8</v>
      </c>
      <c r="M10" s="31">
        <v>13964.261505554041</v>
      </c>
      <c r="N10" s="31">
        <v>12905.489479457427</v>
      </c>
      <c r="O10" s="31">
        <v>12110.419067841749</v>
      </c>
      <c r="P10" s="31">
        <v>10643.43</v>
      </c>
      <c r="Q10" s="31">
        <v>9053.23</v>
      </c>
      <c r="R10" s="31">
        <v>10655.544907816646</v>
      </c>
      <c r="S10" s="31">
        <v>9946.9245660998495</v>
      </c>
      <c r="T10" s="31">
        <v>9144.33</v>
      </c>
      <c r="U10" s="31">
        <v>7947.44</v>
      </c>
      <c r="V10" s="31">
        <v>5743.23</v>
      </c>
      <c r="W10" s="31">
        <v>7006.231451873934</v>
      </c>
      <c r="X10" s="31">
        <v>6221.1820439681478</v>
      </c>
      <c r="Y10" s="31">
        <v>5410.0628267342909</v>
      </c>
      <c r="Z10" s="31">
        <v>3140.69</v>
      </c>
      <c r="AA10" s="31">
        <v>2301.77</v>
      </c>
      <c r="AB10" s="31">
        <v>3371.5588453560476</v>
      </c>
      <c r="AC10" s="31">
        <v>2858.8188213902108</v>
      </c>
      <c r="AD10" s="31">
        <v>2427.1560773136093</v>
      </c>
      <c r="AE10" s="31">
        <v>1546.22</v>
      </c>
      <c r="AF10" s="31">
        <v>675.2</v>
      </c>
      <c r="AG10" s="31">
        <v>1817.2662571480778</v>
      </c>
      <c r="AH10" s="31">
        <v>1236.0434918804533</v>
      </c>
      <c r="AI10" s="31">
        <v>934.46797312889123</v>
      </c>
      <c r="AJ10" s="31">
        <v>551.52</v>
      </c>
      <c r="AK10" s="31">
        <v>231.35</v>
      </c>
    </row>
    <row r="11" spans="1:37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315</v>
      </c>
      <c r="G11" s="24">
        <v>7.5</v>
      </c>
      <c r="H11" s="31">
        <v>16098.382407547633</v>
      </c>
      <c r="I11" s="31">
        <v>15612</v>
      </c>
      <c r="J11" s="31">
        <v>12188.9</v>
      </c>
      <c r="K11" s="31">
        <v>10983.7</v>
      </c>
      <c r="L11" s="31">
        <v>10848.682053870763</v>
      </c>
      <c r="M11" s="31">
        <v>14990.433946863554</v>
      </c>
      <c r="N11" s="31">
        <v>13389.6588566188</v>
      </c>
      <c r="O11" s="31">
        <v>12072</v>
      </c>
      <c r="P11" s="31">
        <v>11084.7</v>
      </c>
      <c r="Q11" s="31">
        <v>9068.3248149948522</v>
      </c>
      <c r="R11" s="31">
        <v>10675.632253537337</v>
      </c>
      <c r="S11" s="31">
        <v>10184.36782555348</v>
      </c>
      <c r="T11" s="31">
        <v>9172.2000000000007</v>
      </c>
      <c r="U11" s="31">
        <v>7409.8</v>
      </c>
      <c r="V11" s="31">
        <v>5741.0345141573398</v>
      </c>
      <c r="W11" s="31">
        <v>8803.129308600106</v>
      </c>
      <c r="X11" s="31">
        <v>7776.7670660034855</v>
      </c>
      <c r="Y11" s="31">
        <v>6320.3</v>
      </c>
      <c r="Z11" s="31">
        <v>3197.7</v>
      </c>
      <c r="AA11" s="31">
        <v>3120.0052410340572</v>
      </c>
      <c r="AB11" s="31">
        <v>3840.4303406854679</v>
      </c>
      <c r="AC11" s="31">
        <v>3627.6481459319193</v>
      </c>
      <c r="AD11" s="31">
        <v>3119.7</v>
      </c>
      <c r="AE11" s="31">
        <v>2129.3000000000002</v>
      </c>
      <c r="AF11" s="31">
        <v>986.78809628351485</v>
      </c>
      <c r="AG11" s="31">
        <v>1706.283111934579</v>
      </c>
      <c r="AH11" s="31">
        <v>1676.0076650181697</v>
      </c>
      <c r="AI11" s="31">
        <v>1397.4252686466875</v>
      </c>
      <c r="AJ11" s="31">
        <v>941.15863765070867</v>
      </c>
      <c r="AK11" s="31">
        <v>236.19361196202306</v>
      </c>
    </row>
    <row r="12" spans="1:37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320</v>
      </c>
      <c r="G12" s="24">
        <v>7.4</v>
      </c>
      <c r="H12" s="31">
        <v>21549.120228932483</v>
      </c>
      <c r="I12" s="31">
        <v>20195.657516234522</v>
      </c>
      <c r="J12" s="31">
        <v>18919.384862836363</v>
      </c>
      <c r="K12" s="31">
        <v>18709.80503816087</v>
      </c>
      <c r="L12" s="31">
        <v>13908.186125746939</v>
      </c>
      <c r="M12" s="31">
        <v>17516.412020279899</v>
      </c>
      <c r="N12" s="31">
        <v>17395.229142122287</v>
      </c>
      <c r="O12" s="31">
        <v>15122.119732387557</v>
      </c>
      <c r="P12" s="31">
        <v>13908.186125746939</v>
      </c>
      <c r="Q12" s="31">
        <v>11408.783857008577</v>
      </c>
      <c r="R12" s="31">
        <v>14994.347308114284</v>
      </c>
      <c r="S12" s="31">
        <v>13830.434886513578</v>
      </c>
      <c r="T12" s="31">
        <v>11707.685699451631</v>
      </c>
      <c r="U12" s="31">
        <v>9593.3337477390196</v>
      </c>
      <c r="V12" s="31">
        <v>7090.6688971037456</v>
      </c>
      <c r="W12" s="31">
        <v>8822.1012128025486</v>
      </c>
      <c r="X12" s="31">
        <v>7805.2456671714845</v>
      </c>
      <c r="Y12" s="31">
        <v>6780.5826595918461</v>
      </c>
      <c r="Z12" s="31">
        <v>5600.3983027754321</v>
      </c>
      <c r="AA12" s="31">
        <v>3212.9024137034307</v>
      </c>
      <c r="AB12" s="31">
        <v>4060.9631816732813</v>
      </c>
      <c r="AC12" s="31">
        <v>3828.2690456203941</v>
      </c>
      <c r="AD12" s="31">
        <v>3223.4835403677876</v>
      </c>
      <c r="AE12" s="31">
        <v>2252.3359053031272</v>
      </c>
      <c r="AF12" s="31">
        <v>789.82730028486446</v>
      </c>
      <c r="AG12" s="31">
        <v>997.18367894882385</v>
      </c>
      <c r="AH12" s="31">
        <v>973.51812735448925</v>
      </c>
      <c r="AI12" s="31">
        <v>851.79262594427519</v>
      </c>
      <c r="AJ12" s="31">
        <v>451.51359116987453</v>
      </c>
      <c r="AK12" s="31">
        <v>136.80651358732226</v>
      </c>
    </row>
    <row r="13" spans="1:37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8</v>
      </c>
      <c r="G13" s="14">
        <f>AVERAGE(G10:G12)</f>
        <v>7.2</v>
      </c>
      <c r="H13" s="15">
        <f>AVERAGE(H10:H12)</f>
        <v>18182.680021403477</v>
      </c>
      <c r="I13" s="15">
        <f t="shared" ref="I13:K13" si="18">AVERAGE(I10:I12)</f>
        <v>17230.841344330445</v>
      </c>
      <c r="J13" s="15">
        <f t="shared" si="18"/>
        <v>14553.262511228686</v>
      </c>
      <c r="K13" s="15">
        <f t="shared" si="18"/>
        <v>13752.018346053623</v>
      </c>
      <c r="L13" s="15">
        <f>AVERAGE(L10:L12)</f>
        <v>12054.222726539234</v>
      </c>
      <c r="M13" s="15">
        <f t="shared" ref="M13:N13" si="19">AVERAGE(M10:M12)</f>
        <v>15490.36915756583</v>
      </c>
      <c r="N13" s="15">
        <f t="shared" si="19"/>
        <v>14563.459159399505</v>
      </c>
      <c r="O13" s="15">
        <f>AVERAGE(O10:O12)</f>
        <v>13101.512933409767</v>
      </c>
      <c r="P13" s="15">
        <f t="shared" ref="P13:Q13" si="20">AVERAGE(P10:P12)</f>
        <v>11878.772041915647</v>
      </c>
      <c r="Q13" s="15">
        <f t="shared" si="20"/>
        <v>9843.4462240011435</v>
      </c>
      <c r="R13" s="15">
        <f>AVERAGE(R10:R12)</f>
        <v>12108.508156489421</v>
      </c>
      <c r="S13" s="15">
        <f t="shared" ref="S13:U13" si="21">AVERAGE(S10:S12)</f>
        <v>11320.57575938897</v>
      </c>
      <c r="T13" s="15">
        <f t="shared" si="21"/>
        <v>10008.071899817211</v>
      </c>
      <c r="U13" s="15">
        <f t="shared" si="21"/>
        <v>8316.8579159130077</v>
      </c>
      <c r="V13" s="15">
        <f>AVERAGE(V10:V12)</f>
        <v>6191.6444704203614</v>
      </c>
      <c r="W13" s="15">
        <f t="shared" ref="W13:X13" si="22">AVERAGE(W10:W12)</f>
        <v>8210.4873244255286</v>
      </c>
      <c r="X13" s="15">
        <f t="shared" si="22"/>
        <v>7267.7315923810384</v>
      </c>
      <c r="Y13" s="15">
        <f>AVERAGE(Y10:Y12)</f>
        <v>6170.3151621087118</v>
      </c>
      <c r="Z13" s="15">
        <f t="shared" ref="Z13:AA13" si="23">AVERAGE(Z10:Z12)</f>
        <v>3979.5961009251441</v>
      </c>
      <c r="AA13" s="15">
        <f t="shared" si="23"/>
        <v>2878.225884912496</v>
      </c>
      <c r="AB13" s="15">
        <f>AVERAGE(AB10:AB12)</f>
        <v>3757.6507892382656</v>
      </c>
      <c r="AC13" s="15">
        <f t="shared" ref="AC13:AE13" si="24">AVERAGE(AC10:AC12)</f>
        <v>3438.2453376475082</v>
      </c>
      <c r="AD13" s="15">
        <f t="shared" si="24"/>
        <v>2923.4465392271322</v>
      </c>
      <c r="AE13" s="15">
        <f t="shared" si="24"/>
        <v>1975.9519684343759</v>
      </c>
      <c r="AF13" s="15">
        <f>AVERAGE(AF10:AF12)</f>
        <v>817.27179885612657</v>
      </c>
      <c r="AG13" s="15">
        <f t="shared" ref="AG13:AH13" si="25">AVERAGE(AG10:AG12)</f>
        <v>1506.9110160104938</v>
      </c>
      <c r="AH13" s="15">
        <f t="shared" si="25"/>
        <v>1295.1897614177042</v>
      </c>
      <c r="AI13" s="15">
        <f>AVERAGE(AI10:AI12)</f>
        <v>1061.2286225732846</v>
      </c>
      <c r="AJ13" s="15">
        <f t="shared" ref="AJ13:AK13" si="26">AVERAGE(AJ10:AJ12)</f>
        <v>648.0640762735278</v>
      </c>
      <c r="AK13" s="15">
        <f t="shared" si="26"/>
        <v>201.45004184978177</v>
      </c>
    </row>
    <row r="14" spans="1:37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319</v>
      </c>
      <c r="G14" s="24">
        <v>6.4</v>
      </c>
      <c r="H14" s="31">
        <v>19214.426801074995</v>
      </c>
      <c r="I14" s="31">
        <v>18753.369134808931</v>
      </c>
      <c r="J14" s="31">
        <v>17676.435980256821</v>
      </c>
      <c r="K14" s="31">
        <v>16226.098241215332</v>
      </c>
      <c r="L14" s="31">
        <v>14335.605052206665</v>
      </c>
      <c r="M14" s="31">
        <v>15688.286613657225</v>
      </c>
      <c r="N14" s="31">
        <v>15429.795403304932</v>
      </c>
      <c r="O14" s="31">
        <v>14659.384973868642</v>
      </c>
      <c r="P14" s="31">
        <v>13652.418350041822</v>
      </c>
      <c r="Q14" s="31">
        <v>10814.676371326512</v>
      </c>
      <c r="R14" s="31">
        <v>12576.698886301916</v>
      </c>
      <c r="S14" s="31">
        <v>11670.499324228482</v>
      </c>
      <c r="T14" s="31">
        <v>11129.191617516204</v>
      </c>
      <c r="U14" s="31">
        <v>9796.1801523452159</v>
      </c>
      <c r="V14" s="31">
        <v>6379.7359731320839</v>
      </c>
      <c r="W14" s="31">
        <v>7987.5138633012375</v>
      </c>
      <c r="X14" s="31">
        <v>6673.9870491067486</v>
      </c>
      <c r="Y14" s="31">
        <v>6222.172374705101</v>
      </c>
      <c r="Z14" s="31">
        <v>5022.3509003570089</v>
      </c>
      <c r="AA14" s="31">
        <v>2377.8026302556545</v>
      </c>
      <c r="AB14" s="31">
        <v>3297.6453872891702</v>
      </c>
      <c r="AC14" s="31">
        <v>3031.6339205121158</v>
      </c>
      <c r="AD14" s="31">
        <v>2801.7480250185831</v>
      </c>
      <c r="AE14" s="31">
        <v>1815.3458847075799</v>
      </c>
      <c r="AF14" s="31">
        <v>669.75516852754663</v>
      </c>
      <c r="AG14" s="31">
        <v>1083.9236656487733</v>
      </c>
      <c r="AH14" s="31">
        <v>971.5943178457851</v>
      </c>
      <c r="AI14" s="31">
        <v>727.3630876257796</v>
      </c>
      <c r="AJ14" s="31">
        <v>439.21458521877247</v>
      </c>
      <c r="AK14" s="31">
        <v>154.21582399276485</v>
      </c>
    </row>
    <row r="15" spans="1:37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315</v>
      </c>
      <c r="G15" s="24">
        <v>7.2</v>
      </c>
      <c r="H15" s="31">
        <v>15634.299771337539</v>
      </c>
      <c r="I15" s="31">
        <v>14770.178219580117</v>
      </c>
      <c r="J15" s="31">
        <v>14687.47253722705</v>
      </c>
      <c r="K15" s="31">
        <v>13532.30336551598</v>
      </c>
      <c r="L15" s="31">
        <v>11529.789750603408</v>
      </c>
      <c r="M15" s="31">
        <v>13437.374951260039</v>
      </c>
      <c r="N15" s="31">
        <v>12110.568444393346</v>
      </c>
      <c r="O15" s="31">
        <v>11685.869922359392</v>
      </c>
      <c r="P15" s="31">
        <v>10496.018224748108</v>
      </c>
      <c r="Q15" s="31">
        <v>8998.0352441756295</v>
      </c>
      <c r="R15" s="31">
        <v>10201.407722804186</v>
      </c>
      <c r="S15" s="31">
        <v>9253.1006918625426</v>
      </c>
      <c r="T15" s="31">
        <v>8463.6403619855519</v>
      </c>
      <c r="U15" s="31">
        <v>7000.2846545491848</v>
      </c>
      <c r="V15" s="31">
        <v>4716.3711338283983</v>
      </c>
      <c r="W15" s="31">
        <v>6701.5212593716387</v>
      </c>
      <c r="X15" s="31">
        <v>5702.2995209259134</v>
      </c>
      <c r="Y15" s="31">
        <v>5016.4996189161957</v>
      </c>
      <c r="Z15" s="31">
        <v>3429.1671293350187</v>
      </c>
      <c r="AA15" s="31">
        <v>1792.0717001692165</v>
      </c>
      <c r="AB15" s="31">
        <v>3142.238102177655</v>
      </c>
      <c r="AC15" s="31">
        <v>2733.5847429930318</v>
      </c>
      <c r="AD15" s="31">
        <v>2298.4024491678915</v>
      </c>
      <c r="AE15" s="31">
        <v>1391.2518403631927</v>
      </c>
      <c r="AF15" s="31">
        <v>555.02150198943173</v>
      </c>
      <c r="AG15" s="31">
        <v>1031.1768968725414</v>
      </c>
      <c r="AH15" s="31">
        <v>787.07771636299958</v>
      </c>
      <c r="AI15" s="31">
        <v>539.61170523450562</v>
      </c>
      <c r="AJ15" s="31">
        <v>306.14515508434539</v>
      </c>
      <c r="AK15" s="31">
        <v>149.3249202050329</v>
      </c>
    </row>
    <row r="16" spans="1:37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320</v>
      </c>
      <c r="G16" s="24">
        <v>9.1</v>
      </c>
      <c r="H16" s="31">
        <v>13087.317449647622</v>
      </c>
      <c r="I16" s="31">
        <v>12915.194916947799</v>
      </c>
      <c r="J16" s="31">
        <v>12557.497572318418</v>
      </c>
      <c r="K16" s="31">
        <v>11354.787254727282</v>
      </c>
      <c r="L16" s="31">
        <v>9156.3194510813355</v>
      </c>
      <c r="M16" s="31">
        <v>11348.426360279229</v>
      </c>
      <c r="N16" s="31">
        <v>10604.570184376244</v>
      </c>
      <c r="O16" s="31">
        <v>9949.8179701165955</v>
      </c>
      <c r="P16" s="31">
        <v>8711.6892237957109</v>
      </c>
      <c r="Q16" s="31">
        <v>6964.3501316706288</v>
      </c>
      <c r="R16" s="31">
        <v>8215.4661491981351</v>
      </c>
      <c r="S16" s="31">
        <v>7517.7260238333365</v>
      </c>
      <c r="T16" s="31">
        <v>6603.0045861441049</v>
      </c>
      <c r="U16" s="31">
        <v>5495.86745606145</v>
      </c>
      <c r="V16" s="31">
        <v>3415.2661512634663</v>
      </c>
      <c r="W16" s="31">
        <v>5035.9435920532133</v>
      </c>
      <c r="X16" s="31">
        <v>4427.0422808636249</v>
      </c>
      <c r="Y16" s="31">
        <v>3602.7382560334258</v>
      </c>
      <c r="Z16" s="31">
        <v>2515.1855386231809</v>
      </c>
      <c r="AA16" s="31">
        <v>1307.3450896880286</v>
      </c>
      <c r="AB16" s="31">
        <v>3031.7108772685565</v>
      </c>
      <c r="AC16" s="31">
        <v>2916.055667484593</v>
      </c>
      <c r="AD16" s="31">
        <v>2346.2199521816797</v>
      </c>
      <c r="AE16" s="31">
        <v>1289.1933571082873</v>
      </c>
      <c r="AF16" s="31">
        <v>423.61082755800805</v>
      </c>
      <c r="AG16" s="31">
        <v>727.35278341637922</v>
      </c>
      <c r="AH16" s="31">
        <v>509.42865722682387</v>
      </c>
      <c r="AI16" s="31">
        <v>438.03377716952792</v>
      </c>
      <c r="AJ16" s="31">
        <v>210.54552201084832</v>
      </c>
      <c r="AK16" s="31">
        <v>120.3502639303906</v>
      </c>
    </row>
    <row r="17" spans="1:37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8</v>
      </c>
      <c r="G17" s="14">
        <f>AVERAGE(G14:G16)</f>
        <v>7.5666666666666673</v>
      </c>
      <c r="H17" s="15">
        <f>AVERAGE(H14:H16)</f>
        <v>15978.681340686717</v>
      </c>
      <c r="I17" s="15">
        <f t="shared" ref="I17:K17" si="27">AVERAGE(I14:I16)</f>
        <v>15479.58075711228</v>
      </c>
      <c r="J17" s="15">
        <f t="shared" si="27"/>
        <v>14973.802029934095</v>
      </c>
      <c r="K17" s="15">
        <f t="shared" si="27"/>
        <v>13704.396287152864</v>
      </c>
      <c r="L17" s="15">
        <f>AVERAGE(L14:L16)</f>
        <v>11673.904751297136</v>
      </c>
      <c r="M17" s="15">
        <f t="shared" ref="M17:N17" si="28">AVERAGE(M14:M16)</f>
        <v>13491.362641732165</v>
      </c>
      <c r="N17" s="15">
        <f t="shared" si="28"/>
        <v>12714.978010691508</v>
      </c>
      <c r="O17" s="15">
        <f>AVERAGE(O14:O16)</f>
        <v>12098.357622114876</v>
      </c>
      <c r="P17" s="15">
        <f t="shared" ref="P17:Q17" si="29">AVERAGE(P14:P16)</f>
        <v>10953.375266195211</v>
      </c>
      <c r="Q17" s="15">
        <f t="shared" si="29"/>
        <v>8925.6872490575897</v>
      </c>
      <c r="R17" s="15">
        <f>AVERAGE(R14:R16)</f>
        <v>10331.190919434745</v>
      </c>
      <c r="S17" s="15">
        <f t="shared" ref="S17:U17" si="30">AVERAGE(S14:S16)</f>
        <v>9480.4420133081203</v>
      </c>
      <c r="T17" s="15">
        <f t="shared" si="30"/>
        <v>8731.9455218819548</v>
      </c>
      <c r="U17" s="15">
        <f t="shared" si="30"/>
        <v>7430.7774209852832</v>
      </c>
      <c r="V17" s="15">
        <f>AVERAGE(V14:V16)</f>
        <v>4837.1244194079827</v>
      </c>
      <c r="W17" s="15">
        <f t="shared" ref="W17:X17" si="31">AVERAGE(W14:W16)</f>
        <v>6574.9929049086968</v>
      </c>
      <c r="X17" s="15">
        <f t="shared" si="31"/>
        <v>5601.1096169654293</v>
      </c>
      <c r="Y17" s="15">
        <f>AVERAGE(Y14:Y16)</f>
        <v>4947.1367498849077</v>
      </c>
      <c r="Z17" s="15">
        <f t="shared" ref="Z17:AA17" si="32">AVERAGE(Z14:Z16)</f>
        <v>3655.5678561050699</v>
      </c>
      <c r="AA17" s="15">
        <f t="shared" si="32"/>
        <v>1825.7398067042998</v>
      </c>
      <c r="AB17" s="15">
        <f>AVERAGE(AB14:AB16)</f>
        <v>3157.1981222451273</v>
      </c>
      <c r="AC17" s="15">
        <f t="shared" ref="AC17:AE17" si="33">AVERAGE(AC14:AC16)</f>
        <v>2893.758110329914</v>
      </c>
      <c r="AD17" s="15">
        <f t="shared" si="33"/>
        <v>2482.1234754560514</v>
      </c>
      <c r="AE17" s="15">
        <f t="shared" si="33"/>
        <v>1498.59702739302</v>
      </c>
      <c r="AF17" s="15">
        <f>AVERAGE(AF14:AF16)</f>
        <v>549.46249935832884</v>
      </c>
      <c r="AG17" s="15">
        <f t="shared" ref="AG17:AH17" si="34">AVERAGE(AG14:AG16)</f>
        <v>947.48444864589794</v>
      </c>
      <c r="AH17" s="15">
        <f t="shared" si="34"/>
        <v>756.0335638118695</v>
      </c>
      <c r="AI17" s="15">
        <f>AVERAGE(AI14:AI16)</f>
        <v>568.3361900099377</v>
      </c>
      <c r="AJ17" s="15">
        <f t="shared" ref="AJ17:AK17" si="35">AVERAGE(AJ14:AJ16)</f>
        <v>318.63508743798872</v>
      </c>
      <c r="AK17" s="15">
        <f t="shared" si="35"/>
        <v>141.29700270939611</v>
      </c>
    </row>
    <row r="18" spans="1:37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313</v>
      </c>
      <c r="G18" s="24">
        <v>8</v>
      </c>
      <c r="H18" s="31">
        <v>15290.184156224472</v>
      </c>
      <c r="I18" s="31">
        <v>14747.849513439571</v>
      </c>
      <c r="J18" s="31">
        <v>14218.310157682681</v>
      </c>
      <c r="K18" s="31">
        <v>13046.230695052691</v>
      </c>
      <c r="L18" s="31">
        <v>11421.348555132754</v>
      </c>
      <c r="M18" s="31">
        <v>13045.213404925447</v>
      </c>
      <c r="N18" s="31">
        <v>12248.28321937944</v>
      </c>
      <c r="O18" s="31">
        <v>11813.148843535724</v>
      </c>
      <c r="P18" s="31">
        <v>10024.603556873348</v>
      </c>
      <c r="Q18" s="31">
        <v>8481.3068206603421</v>
      </c>
      <c r="R18" s="31">
        <v>10010.656242434958</v>
      </c>
      <c r="S18" s="31">
        <v>8489.4316108536495</v>
      </c>
      <c r="T18" s="31">
        <v>8135.2286745057227</v>
      </c>
      <c r="U18" s="31">
        <v>6930.4201763698993</v>
      </c>
      <c r="V18" s="31">
        <v>4554.772340149445</v>
      </c>
      <c r="W18" s="31">
        <v>6222.1313041290168</v>
      </c>
      <c r="X18" s="31">
        <v>5507.7209215857438</v>
      </c>
      <c r="Y18" s="31">
        <v>4698.6692713966413</v>
      </c>
      <c r="Z18" s="31">
        <v>3199.5684585815716</v>
      </c>
      <c r="AA18" s="31">
        <v>1745.1441760952412</v>
      </c>
      <c r="AB18" s="31">
        <v>3054.8980296768041</v>
      </c>
      <c r="AC18" s="31">
        <v>2876.848371731794</v>
      </c>
      <c r="AD18" s="31">
        <v>2488.9056693951693</v>
      </c>
      <c r="AE18" s="31">
        <v>1173.5404430569765</v>
      </c>
      <c r="AF18" s="31">
        <v>503.74503528099098</v>
      </c>
      <c r="AG18" s="31">
        <v>1004.228397277994</v>
      </c>
      <c r="AH18" s="31">
        <v>780.26194217089085</v>
      </c>
      <c r="AI18" s="31">
        <v>649.95943149461164</v>
      </c>
      <c r="AJ18" s="31">
        <v>380.03117452202736</v>
      </c>
      <c r="AK18" s="31">
        <v>173.46847053179326</v>
      </c>
    </row>
    <row r="19" spans="1:37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319</v>
      </c>
      <c r="G19" s="24">
        <v>8.4</v>
      </c>
      <c r="H19" s="31">
        <v>17165.230644168754</v>
      </c>
      <c r="I19" s="31">
        <v>16414.983325701392</v>
      </c>
      <c r="J19" s="31">
        <v>16576.602734497199</v>
      </c>
      <c r="K19" s="31">
        <v>15143.764742391295</v>
      </c>
      <c r="L19" s="31">
        <v>13044.51479289581</v>
      </c>
      <c r="M19" s="31">
        <v>14355.772589886235</v>
      </c>
      <c r="N19" s="31">
        <v>13670.936406660072</v>
      </c>
      <c r="O19" s="31">
        <v>13283.696609684095</v>
      </c>
      <c r="P19" s="31">
        <v>11502.891010258889</v>
      </c>
      <c r="Q19" s="31">
        <v>8959.0963277851715</v>
      </c>
      <c r="R19" s="31">
        <v>10140.739161416706</v>
      </c>
      <c r="S19" s="31">
        <v>9139.8789834729887</v>
      </c>
      <c r="T19" s="31">
        <v>8654.3159423478664</v>
      </c>
      <c r="U19" s="31">
        <v>7028.7987250571987</v>
      </c>
      <c r="V19" s="31">
        <v>4496.1410157567843</v>
      </c>
      <c r="W19" s="31">
        <v>6239.3410065760181</v>
      </c>
      <c r="X19" s="31">
        <v>5277.3057732239367</v>
      </c>
      <c r="Y19" s="31">
        <v>4402.6228077033866</v>
      </c>
      <c r="Z19" s="31">
        <v>2975.2860375401342</v>
      </c>
      <c r="AA19" s="31">
        <v>1578.0814437395566</v>
      </c>
      <c r="AB19" s="31">
        <v>3106.092300333125</v>
      </c>
      <c r="AC19" s="31">
        <v>2411.4873447932177</v>
      </c>
      <c r="AD19" s="31">
        <v>1860.1913251217402</v>
      </c>
      <c r="AE19" s="31">
        <v>1120.9358878588098</v>
      </c>
      <c r="AF19" s="31">
        <v>389.10505361464186</v>
      </c>
      <c r="AG19" s="31">
        <v>905.43853995057611</v>
      </c>
      <c r="AH19" s="31">
        <v>734.00470380817978</v>
      </c>
      <c r="AI19" s="31">
        <v>547.21612210129558</v>
      </c>
      <c r="AJ19" s="31">
        <v>270.09008034416075</v>
      </c>
      <c r="AK19" s="31">
        <v>127.3855620162722</v>
      </c>
    </row>
    <row r="20" spans="1:37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315</v>
      </c>
      <c r="G20" s="24">
        <v>8.6</v>
      </c>
      <c r="H20" s="31">
        <v>18350.183377467758</v>
      </c>
      <c r="I20" s="31">
        <v>17576.015101157594</v>
      </c>
      <c r="J20" s="31">
        <v>17178.577859754805</v>
      </c>
      <c r="K20" s="31">
        <v>15665.84990892253</v>
      </c>
      <c r="L20" s="31">
        <v>13562.2329923044</v>
      </c>
      <c r="M20" s="31">
        <v>14968.282533598982</v>
      </c>
      <c r="N20" s="31">
        <v>14484.048645128698</v>
      </c>
      <c r="O20" s="31">
        <v>13875.868085234966</v>
      </c>
      <c r="P20" s="31">
        <v>12500.095386823787</v>
      </c>
      <c r="Q20" s="31">
        <v>9854.9492688497357</v>
      </c>
      <c r="R20" s="31">
        <v>11430.820451733642</v>
      </c>
      <c r="S20" s="31">
        <v>10082.208742882773</v>
      </c>
      <c r="T20" s="31">
        <v>9021.9873289785355</v>
      </c>
      <c r="U20" s="31">
        <v>7775.320730983417</v>
      </c>
      <c r="V20" s="31">
        <v>5043.2105055589682</v>
      </c>
      <c r="W20" s="31">
        <v>6361.5869306699651</v>
      </c>
      <c r="X20" s="31">
        <v>5553.7406529259133</v>
      </c>
      <c r="Y20" s="31">
        <v>5548.689630729762</v>
      </c>
      <c r="Z20" s="31">
        <v>3592.8745911676556</v>
      </c>
      <c r="AA20" s="31">
        <v>1899.4389694529523</v>
      </c>
      <c r="AB20" s="31">
        <v>3014.6507508446593</v>
      </c>
      <c r="AC20" s="31">
        <v>2543.2497785049331</v>
      </c>
      <c r="AD20" s="31">
        <v>1964.3415301881623</v>
      </c>
      <c r="AE20" s="31">
        <v>1157.5202468017069</v>
      </c>
      <c r="AF20" s="31">
        <v>396.75115345709207</v>
      </c>
      <c r="AG20" s="31">
        <v>1016.7256358707847</v>
      </c>
      <c r="AH20" s="31">
        <v>820.95148668810373</v>
      </c>
      <c r="AI20" s="31">
        <v>633.71775383623503</v>
      </c>
      <c r="AJ20" s="31">
        <v>333.17054220902946</v>
      </c>
      <c r="AK20" s="31">
        <v>123.57444804045961</v>
      </c>
    </row>
    <row r="21" spans="1:37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8</v>
      </c>
      <c r="G21" s="14">
        <f>AVERAGE(G18:G20)</f>
        <v>8.3333333333333339</v>
      </c>
      <c r="H21" s="15">
        <f>AVERAGE(H18:H20)</f>
        <v>16935.199392620329</v>
      </c>
      <c r="I21" s="15">
        <f t="shared" ref="I21:K21" si="36">AVERAGE(I18:I20)</f>
        <v>16246.282646766185</v>
      </c>
      <c r="J21" s="15">
        <f t="shared" si="36"/>
        <v>15991.16358397823</v>
      </c>
      <c r="K21" s="15">
        <f t="shared" si="36"/>
        <v>14618.615115455505</v>
      </c>
      <c r="L21" s="15">
        <f>AVERAGE(L18:L20)</f>
        <v>12676.032113444322</v>
      </c>
      <c r="M21" s="15">
        <f t="shared" ref="M21:N21" si="37">AVERAGE(M18:M20)</f>
        <v>14123.089509470221</v>
      </c>
      <c r="N21" s="15">
        <f t="shared" si="37"/>
        <v>13467.756090389405</v>
      </c>
      <c r="O21" s="15">
        <f>AVERAGE(O18:O20)</f>
        <v>12990.904512818262</v>
      </c>
      <c r="P21" s="15">
        <f t="shared" ref="P21:Q21" si="38">AVERAGE(P18:P20)</f>
        <v>11342.529984652007</v>
      </c>
      <c r="Q21" s="15">
        <f t="shared" si="38"/>
        <v>9098.4508057650819</v>
      </c>
      <c r="R21" s="15">
        <f>AVERAGE(R18:R20)</f>
        <v>10527.405285195102</v>
      </c>
      <c r="S21" s="15">
        <f t="shared" ref="S21:U21" si="39">AVERAGE(S18:S20)</f>
        <v>9237.1731124031376</v>
      </c>
      <c r="T21" s="15">
        <f t="shared" si="39"/>
        <v>8603.8439819440409</v>
      </c>
      <c r="U21" s="15">
        <f t="shared" si="39"/>
        <v>7244.8465441368389</v>
      </c>
      <c r="V21" s="15">
        <f>AVERAGE(V18:V20)</f>
        <v>4698.0412871550652</v>
      </c>
      <c r="W21" s="15">
        <f t="shared" ref="W21:X21" si="40">AVERAGE(W18:W20)</f>
        <v>6274.3530804583324</v>
      </c>
      <c r="X21" s="15">
        <f t="shared" si="40"/>
        <v>5446.2557825785307</v>
      </c>
      <c r="Y21" s="15">
        <f>AVERAGE(Y18:Y20)</f>
        <v>4883.32723660993</v>
      </c>
      <c r="Z21" s="15">
        <f t="shared" ref="Z21:AA21" si="41">AVERAGE(Z18:Z20)</f>
        <v>3255.9096957631205</v>
      </c>
      <c r="AA21" s="15">
        <f t="shared" si="41"/>
        <v>1740.8881964292498</v>
      </c>
      <c r="AB21" s="15">
        <f>AVERAGE(AB18:AB20)</f>
        <v>3058.5470269515295</v>
      </c>
      <c r="AC21" s="15">
        <f t="shared" ref="AC21:AE21" si="42">AVERAGE(AC18:AC20)</f>
        <v>2610.5284983433153</v>
      </c>
      <c r="AD21" s="15">
        <f t="shared" si="42"/>
        <v>2104.4795082350238</v>
      </c>
      <c r="AE21" s="15">
        <f t="shared" si="42"/>
        <v>1150.6655259058309</v>
      </c>
      <c r="AF21" s="15">
        <f>AVERAGE(AF18:AF20)</f>
        <v>429.86708078424164</v>
      </c>
      <c r="AG21" s="15">
        <f t="shared" ref="AG21:AH21" si="43">AVERAGE(AG18:AG20)</f>
        <v>975.46419103311825</v>
      </c>
      <c r="AH21" s="15">
        <f t="shared" si="43"/>
        <v>778.40604422239142</v>
      </c>
      <c r="AI21" s="15">
        <f>AVERAGE(AI18:AI20)</f>
        <v>610.29776914404749</v>
      </c>
      <c r="AJ21" s="15">
        <f t="shared" ref="AJ21:AK21" si="44">AVERAGE(AJ18:AJ20)</f>
        <v>327.76393235840584</v>
      </c>
      <c r="AK21" s="15">
        <f t="shared" si="44"/>
        <v>141.47616019617502</v>
      </c>
    </row>
    <row r="22" spans="1:37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307</v>
      </c>
      <c r="G22" s="24">
        <v>4.0999999999999996</v>
      </c>
      <c r="H22" s="31">
        <v>24062.559956887271</v>
      </c>
      <c r="I22" s="31">
        <v>23455.064023538751</v>
      </c>
      <c r="J22" s="31">
        <v>22878.217532195013</v>
      </c>
      <c r="K22" s="31">
        <v>22592.854742724114</v>
      </c>
      <c r="L22" s="31">
        <v>17801.430414619095</v>
      </c>
      <c r="M22" s="31">
        <v>19834.033909881084</v>
      </c>
      <c r="N22" s="31">
        <v>18977.217314077461</v>
      </c>
      <c r="O22" s="31">
        <v>17255.699524177075</v>
      </c>
      <c r="P22" s="31">
        <v>15502.504369861852</v>
      </c>
      <c r="Q22" s="31">
        <v>11721.923570292276</v>
      </c>
      <c r="R22" s="31">
        <v>14845.054546863203</v>
      </c>
      <c r="S22" s="31">
        <v>14069.304788607358</v>
      </c>
      <c r="T22" s="31">
        <v>13000.718173393136</v>
      </c>
      <c r="U22" s="31">
        <v>10457.639460946048</v>
      </c>
      <c r="V22" s="31">
        <v>6383.9325227263926</v>
      </c>
      <c r="W22" s="31">
        <v>9913.8935882912338</v>
      </c>
      <c r="X22" s="31">
        <v>8605.3766652005834</v>
      </c>
      <c r="Y22" s="31">
        <v>7238.167583980854</v>
      </c>
      <c r="Z22" s="31">
        <v>4999.5811606747475</v>
      </c>
      <c r="AA22" s="31">
        <v>2264.5130058119676</v>
      </c>
      <c r="AB22" s="31">
        <v>4189.1098842030869</v>
      </c>
      <c r="AC22" s="31">
        <v>3468.0886054008938</v>
      </c>
      <c r="AD22" s="31">
        <v>2481.4828941986875</v>
      </c>
      <c r="AE22" s="31">
        <v>1364.9717975231106</v>
      </c>
      <c r="AF22" s="31">
        <v>570.66305953312849</v>
      </c>
      <c r="AG22" s="31">
        <v>1100.5167048339047</v>
      </c>
      <c r="AH22" s="31">
        <v>921.97601178486207</v>
      </c>
      <c r="AI22" s="31">
        <v>663.79317318653216</v>
      </c>
      <c r="AJ22" s="31">
        <v>337.79793669326534</v>
      </c>
      <c r="AK22" s="31">
        <v>181.33103799001066</v>
      </c>
    </row>
    <row r="23" spans="1:37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310</v>
      </c>
      <c r="G23" s="24">
        <v>4.7</v>
      </c>
      <c r="H23" s="31">
        <v>23016.418273204254</v>
      </c>
      <c r="I23" s="31">
        <v>21253.904633085662</v>
      </c>
      <c r="J23" s="31">
        <v>19618.31264032748</v>
      </c>
      <c r="K23" s="31">
        <v>19058.391382012287</v>
      </c>
      <c r="L23" s="31">
        <v>11937.382793596584</v>
      </c>
      <c r="M23" s="31">
        <v>18252.184295763051</v>
      </c>
      <c r="N23" s="31">
        <v>17078.961608119211</v>
      </c>
      <c r="O23" s="31">
        <v>15848.207137411551</v>
      </c>
      <c r="P23" s="31">
        <v>14463.105875768279</v>
      </c>
      <c r="Q23" s="31">
        <v>10606.493675179037</v>
      </c>
      <c r="R23" s="31">
        <v>13779.741009296253</v>
      </c>
      <c r="S23" s="31">
        <v>12613.666710552732</v>
      </c>
      <c r="T23" s="31">
        <v>12005.886166445362</v>
      </c>
      <c r="U23" s="31">
        <v>9526.8266181775907</v>
      </c>
      <c r="V23" s="31">
        <v>6431.1653771662786</v>
      </c>
      <c r="W23" s="31">
        <v>9064.1463844786631</v>
      </c>
      <c r="X23" s="31">
        <v>7593.8382127742607</v>
      </c>
      <c r="Y23" s="31">
        <v>7003.1446553868882</v>
      </c>
      <c r="Z23" s="31">
        <v>4732.0113740396</v>
      </c>
      <c r="AA23" s="31">
        <v>2397.8019142788239</v>
      </c>
      <c r="AB23" s="31">
        <v>3829.9653072258161</v>
      </c>
      <c r="AC23" s="31">
        <v>2978.4874386161705</v>
      </c>
      <c r="AD23" s="31">
        <v>2454.7308611825988</v>
      </c>
      <c r="AE23" s="31">
        <v>1589.0572745787169</v>
      </c>
      <c r="AF23" s="31">
        <v>685.67163988261268</v>
      </c>
      <c r="AG23" s="31">
        <v>1232.6716132939803</v>
      </c>
      <c r="AH23" s="31">
        <v>978.621554678302</v>
      </c>
      <c r="AI23" s="31">
        <v>671.05006096979184</v>
      </c>
      <c r="AJ23" s="31">
        <v>409.54496692374016</v>
      </c>
      <c r="AK23" s="31">
        <v>281.70966845432218</v>
      </c>
    </row>
    <row r="24" spans="1:37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311</v>
      </c>
      <c r="G24" s="24">
        <v>6.7</v>
      </c>
      <c r="H24" s="31">
        <v>23918.113394520089</v>
      </c>
      <c r="I24" s="31">
        <v>23225.616773004887</v>
      </c>
      <c r="J24" s="31">
        <v>22840.41231841526</v>
      </c>
      <c r="K24" s="31">
        <v>19791.993912473343</v>
      </c>
      <c r="L24" s="31">
        <v>12029.74481546127</v>
      </c>
      <c r="M24" s="31">
        <v>19633.262237750565</v>
      </c>
      <c r="N24" s="31">
        <v>19106.237883779595</v>
      </c>
      <c r="O24" s="31">
        <v>18065.213325174023</v>
      </c>
      <c r="P24" s="31">
        <v>16537.021040938478</v>
      </c>
      <c r="Q24" s="31">
        <v>13468.596835402672</v>
      </c>
      <c r="R24" s="31">
        <v>15633.61164231315</v>
      </c>
      <c r="S24" s="31">
        <v>14685.289500721945</v>
      </c>
      <c r="T24" s="31">
        <v>14182.856147957706</v>
      </c>
      <c r="U24" s="31">
        <v>11741.742438997057</v>
      </c>
      <c r="V24" s="31">
        <v>7145.0169411409606</v>
      </c>
      <c r="W24" s="31">
        <v>11992.776816693919</v>
      </c>
      <c r="X24" s="31">
        <v>8857.1514823827711</v>
      </c>
      <c r="Y24" s="31">
        <v>8907.845742776175</v>
      </c>
      <c r="Z24" s="31">
        <v>6410.8920103602013</v>
      </c>
      <c r="AA24" s="31">
        <v>2816.9431145415747</v>
      </c>
      <c r="AB24" s="31">
        <v>3845.1662496696126</v>
      </c>
      <c r="AC24" s="31">
        <v>3494.5410397670466</v>
      </c>
      <c r="AD24" s="31">
        <v>2970.0277946468004</v>
      </c>
      <c r="AE24" s="31">
        <v>1809.4894109423103</v>
      </c>
      <c r="AF24" s="31">
        <v>767.44709291039089</v>
      </c>
      <c r="AG24" s="31">
        <v>1499.7940692973173</v>
      </c>
      <c r="AH24" s="31">
        <v>1156.7605543591349</v>
      </c>
      <c r="AI24" s="31">
        <v>819.40225776232239</v>
      </c>
      <c r="AJ24" s="31">
        <v>485.20268950391835</v>
      </c>
      <c r="AK24" s="31">
        <v>212.05699854301446</v>
      </c>
    </row>
    <row r="25" spans="1:37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8</v>
      </c>
      <c r="G25" s="14">
        <f>AVERAGE(G22:G24)</f>
        <v>5.166666666666667</v>
      </c>
      <c r="H25" s="15">
        <f>AVERAGE(H22:H24)</f>
        <v>23665.69720820387</v>
      </c>
      <c r="I25" s="15">
        <f t="shared" ref="I25:K25" si="45">AVERAGE(I22:I24)</f>
        <v>22644.861809876431</v>
      </c>
      <c r="J25" s="15">
        <f t="shared" si="45"/>
        <v>21778.980830312586</v>
      </c>
      <c r="K25" s="15">
        <f t="shared" si="45"/>
        <v>20481.080012403247</v>
      </c>
      <c r="L25" s="15">
        <f>AVERAGE(L22:L24)</f>
        <v>13922.852674558984</v>
      </c>
      <c r="M25" s="15">
        <f t="shared" ref="M25:N25" si="46">AVERAGE(M22:M24)</f>
        <v>19239.826814464901</v>
      </c>
      <c r="N25" s="15">
        <f t="shared" si="46"/>
        <v>18387.472268658759</v>
      </c>
      <c r="O25" s="15">
        <f>AVERAGE(O22:O24)</f>
        <v>17056.373328920883</v>
      </c>
      <c r="P25" s="15">
        <f t="shared" ref="P25:Q25" si="47">AVERAGE(P22:P24)</f>
        <v>15500.877095522868</v>
      </c>
      <c r="Q25" s="15">
        <f t="shared" si="47"/>
        <v>11932.338026957994</v>
      </c>
      <c r="R25" s="15">
        <f>AVERAGE(R22:R24)</f>
        <v>14752.802399490867</v>
      </c>
      <c r="S25" s="15">
        <f t="shared" ref="S25:U25" si="48">AVERAGE(S22:S24)</f>
        <v>13789.420333294014</v>
      </c>
      <c r="T25" s="15">
        <f t="shared" si="48"/>
        <v>13063.153495932069</v>
      </c>
      <c r="U25" s="15">
        <f t="shared" si="48"/>
        <v>10575.402839373564</v>
      </c>
      <c r="V25" s="15">
        <f>AVERAGE(V22:V24)</f>
        <v>6653.3716136778776</v>
      </c>
      <c r="W25" s="15">
        <f t="shared" ref="W25:X25" si="49">AVERAGE(W22:W24)</f>
        <v>10323.60559648794</v>
      </c>
      <c r="X25" s="15">
        <f t="shared" si="49"/>
        <v>8352.1221201192038</v>
      </c>
      <c r="Y25" s="15">
        <f>AVERAGE(Y22:Y24)</f>
        <v>7716.3859940479715</v>
      </c>
      <c r="Z25" s="15">
        <f t="shared" ref="Z25:AA25" si="50">AVERAGE(Z22:Z24)</f>
        <v>5380.828181691516</v>
      </c>
      <c r="AA25" s="15">
        <f t="shared" si="50"/>
        <v>2493.0860115441224</v>
      </c>
      <c r="AB25" s="15">
        <f>AVERAGE(AB22:AB24)</f>
        <v>3954.7471470328383</v>
      </c>
      <c r="AC25" s="15">
        <f t="shared" ref="AC25:AE25" si="51">AVERAGE(AC22:AC24)</f>
        <v>3313.7056945947038</v>
      </c>
      <c r="AD25" s="15">
        <f t="shared" si="51"/>
        <v>2635.4138500093622</v>
      </c>
      <c r="AE25" s="15">
        <f t="shared" si="51"/>
        <v>1587.8394943480459</v>
      </c>
      <c r="AF25" s="15">
        <f>AVERAGE(AF22:AF24)</f>
        <v>674.59393077537732</v>
      </c>
      <c r="AG25" s="15">
        <f t="shared" ref="AG25:AH25" si="52">AVERAGE(AG22:AG24)</f>
        <v>1277.6607958084007</v>
      </c>
      <c r="AH25" s="15">
        <f t="shared" si="52"/>
        <v>1019.119373607433</v>
      </c>
      <c r="AI25" s="15">
        <f>AVERAGE(AI22:AI24)</f>
        <v>718.08183063954868</v>
      </c>
      <c r="AJ25" s="15">
        <f t="shared" ref="AJ25:AK25" si="53">AVERAGE(AJ22:AJ24)</f>
        <v>410.84853104030799</v>
      </c>
      <c r="AK25" s="15">
        <f t="shared" si="53"/>
        <v>225.03256832911575</v>
      </c>
    </row>
    <row r="26" spans="1:37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307</v>
      </c>
      <c r="G26" s="24">
        <v>5.3</v>
      </c>
      <c r="H26" s="31">
        <v>26365.445105139763</v>
      </c>
      <c r="I26" s="31">
        <v>24855.129451383465</v>
      </c>
      <c r="J26" s="31">
        <v>23504.668603199734</v>
      </c>
      <c r="K26" s="31">
        <v>21266.966019635944</v>
      </c>
      <c r="L26" s="31">
        <v>18483.254764826812</v>
      </c>
      <c r="M26" s="31">
        <v>19134.097734147414</v>
      </c>
      <c r="N26" s="31">
        <v>17804.464760742656</v>
      </c>
      <c r="O26" s="31">
        <v>16840.0898825722</v>
      </c>
      <c r="P26" s="31">
        <v>14437.578923706358</v>
      </c>
      <c r="Q26" s="31">
        <v>9780.8286878602248</v>
      </c>
      <c r="R26" s="31">
        <v>16282.978042568848</v>
      </c>
      <c r="S26" s="31">
        <v>14000.82242853155</v>
      </c>
      <c r="T26" s="31">
        <v>12897.508663526371</v>
      </c>
      <c r="U26" s="31">
        <v>10487.830234961411</v>
      </c>
      <c r="V26" s="31">
        <v>6131.9481959396635</v>
      </c>
      <c r="W26" s="31">
        <v>9264.6274387298254</v>
      </c>
      <c r="X26" s="31">
        <v>7516.5343891763896</v>
      </c>
      <c r="Y26" s="31">
        <v>7006.1575954386235</v>
      </c>
      <c r="Z26" s="31">
        <v>4294.5857023841281</v>
      </c>
      <c r="AA26" s="31">
        <v>2443.0554812328346</v>
      </c>
      <c r="AB26" s="31">
        <v>3916.1593919351808</v>
      </c>
      <c r="AC26" s="31">
        <v>3397.1687860409243</v>
      </c>
      <c r="AD26" s="31">
        <v>2448.1170676322308</v>
      </c>
      <c r="AE26" s="31">
        <v>1542.8166247965148</v>
      </c>
      <c r="AF26" s="31">
        <v>866.05860801421841</v>
      </c>
      <c r="AG26" s="31">
        <v>1024.9483094840873</v>
      </c>
      <c r="AH26" s="31">
        <v>954.61837184742751</v>
      </c>
      <c r="AI26" s="31">
        <v>724.87211143352442</v>
      </c>
      <c r="AJ26" s="31">
        <v>532.25347274626051</v>
      </c>
      <c r="AK26" s="31">
        <v>272.21687571873514</v>
      </c>
    </row>
    <row r="27" spans="1:37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 t="s">
        <v>308</v>
      </c>
      <c r="G27" s="24">
        <v>5.7</v>
      </c>
      <c r="H27" s="31">
        <v>25274.193335815668</v>
      </c>
      <c r="I27" s="31">
        <v>24848.760012682964</v>
      </c>
      <c r="J27" s="31">
        <v>22843.231771815299</v>
      </c>
      <c r="K27" s="31">
        <v>20964.112023121161</v>
      </c>
      <c r="L27" s="31">
        <v>19279.364569849047</v>
      </c>
      <c r="M27" s="31">
        <v>21763.906521740839</v>
      </c>
      <c r="N27" s="31">
        <v>20589.991344722599</v>
      </c>
      <c r="O27" s="31">
        <v>19263.443136795548</v>
      </c>
      <c r="P27" s="31">
        <v>16518.253602553414</v>
      </c>
      <c r="Q27" s="31">
        <v>12767.622891009178</v>
      </c>
      <c r="R27" s="31">
        <v>17957.804892430431</v>
      </c>
      <c r="S27" s="31">
        <v>15384.713326375973</v>
      </c>
      <c r="T27" s="31">
        <v>14027.161153861178</v>
      </c>
      <c r="U27" s="31">
        <v>11327.356283669331</v>
      </c>
      <c r="V27" s="31">
        <v>7528.3083758693947</v>
      </c>
      <c r="W27" s="31">
        <v>10620.734808284504</v>
      </c>
      <c r="X27" s="31">
        <v>8843.4662218155154</v>
      </c>
      <c r="Y27" s="31">
        <v>8120.34567362697</v>
      </c>
      <c r="Z27" s="31">
        <v>5946.8483075926215</v>
      </c>
      <c r="AA27" s="31">
        <v>2970.5699715929882</v>
      </c>
      <c r="AB27" s="31">
        <v>4223.1071155297386</v>
      </c>
      <c r="AC27" s="31">
        <v>3900.1048305555282</v>
      </c>
      <c r="AD27" s="31">
        <v>3224.8309440493545</v>
      </c>
      <c r="AE27" s="31">
        <v>1774.7798835147814</v>
      </c>
      <c r="AF27" s="31">
        <v>871.32835933887714</v>
      </c>
      <c r="AG27" s="31">
        <v>1173.9518620693627</v>
      </c>
      <c r="AH27" s="31">
        <v>1038.6142869438752</v>
      </c>
      <c r="AI27" s="31">
        <v>858.93781313517513</v>
      </c>
      <c r="AJ27" s="31">
        <v>469.25158381183775</v>
      </c>
      <c r="AK27" s="31">
        <v>272.41746538473376</v>
      </c>
    </row>
    <row r="28" spans="1:37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 t="s">
        <v>309</v>
      </c>
      <c r="G28" s="24">
        <v>4.5999999999999996</v>
      </c>
      <c r="H28" s="31">
        <v>25348.158259246189</v>
      </c>
      <c r="I28" s="31">
        <v>24445.919113463173</v>
      </c>
      <c r="J28" s="31">
        <v>23980.893083761133</v>
      </c>
      <c r="K28" s="31">
        <v>23305.974826846345</v>
      </c>
      <c r="L28" s="31">
        <v>20735.872363533774</v>
      </c>
      <c r="M28" s="31">
        <v>21090.935747497893</v>
      </c>
      <c r="N28" s="31">
        <v>19873.759213954549</v>
      </c>
      <c r="O28" s="31">
        <v>18726.381017697237</v>
      </c>
      <c r="P28" s="31">
        <v>16863.316649120719</v>
      </c>
      <c r="Q28" s="31">
        <v>13136.387678999337</v>
      </c>
      <c r="R28" s="31">
        <v>16430.922402220021</v>
      </c>
      <c r="S28" s="31">
        <v>14973.503091438957</v>
      </c>
      <c r="T28" s="31">
        <v>13310.470608499216</v>
      </c>
      <c r="U28" s="31">
        <v>11409.064212626841</v>
      </c>
      <c r="V28" s="31">
        <v>8018.9700260594427</v>
      </c>
      <c r="W28" s="31">
        <v>10998.9593676483</v>
      </c>
      <c r="X28" s="31">
        <v>10550.536287462348</v>
      </c>
      <c r="Y28" s="31">
        <v>9044.4241399970997</v>
      </c>
      <c r="Z28" s="31">
        <v>6119.8335626520029</v>
      </c>
      <c r="AA28" s="31">
        <v>3317.5618620891751</v>
      </c>
      <c r="AB28" s="31">
        <v>4482.3710211824909</v>
      </c>
      <c r="AC28" s="31">
        <v>3915.8800841049951</v>
      </c>
      <c r="AD28" s="31">
        <v>3271.9775677528819</v>
      </c>
      <c r="AE28" s="31">
        <v>2222.6581846599438</v>
      </c>
      <c r="AF28" s="31">
        <v>927.0307852188073</v>
      </c>
      <c r="AG28" s="31">
        <v>1234.8811291229783</v>
      </c>
      <c r="AH28" s="31">
        <v>1176.9520236871092</v>
      </c>
      <c r="AI28" s="31">
        <v>929.09535413785557</v>
      </c>
      <c r="AJ28" s="31">
        <v>531.83041537967256</v>
      </c>
      <c r="AK28" s="31">
        <v>279.37148824864454</v>
      </c>
    </row>
    <row r="29" spans="1:37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8</v>
      </c>
      <c r="G29" s="14">
        <f>AVERAGE(G26:G28)</f>
        <v>5.2</v>
      </c>
      <c r="H29" s="15">
        <f>AVERAGE(H26:H28)</f>
        <v>25662.598900067209</v>
      </c>
      <c r="I29" s="15">
        <f t="shared" ref="I29:K29" si="54">AVERAGE(I26:I28)</f>
        <v>24716.602859176535</v>
      </c>
      <c r="J29" s="15">
        <f t="shared" si="54"/>
        <v>23442.93115292539</v>
      </c>
      <c r="K29" s="15">
        <f t="shared" si="54"/>
        <v>21845.684289867815</v>
      </c>
      <c r="L29" s="15">
        <f>AVERAGE(L26:L28)</f>
        <v>19499.497232736543</v>
      </c>
      <c r="M29" s="15">
        <f t="shared" ref="M29:N29" si="55">AVERAGE(M26:M28)</f>
        <v>20662.980001128715</v>
      </c>
      <c r="N29" s="15">
        <f t="shared" si="55"/>
        <v>19422.738439806602</v>
      </c>
      <c r="O29" s="15">
        <f>AVERAGE(O26:O28)</f>
        <v>18276.638012354993</v>
      </c>
      <c r="P29" s="15">
        <f t="shared" ref="P29:Q29" si="56">AVERAGE(P26:P28)</f>
        <v>15939.716391793496</v>
      </c>
      <c r="Q29" s="15">
        <f t="shared" si="56"/>
        <v>11894.946419289581</v>
      </c>
      <c r="R29" s="15">
        <f>AVERAGE(R26:R28)</f>
        <v>16890.568445739769</v>
      </c>
      <c r="S29" s="15">
        <f t="shared" ref="S29:U29" si="57">AVERAGE(S26:S28)</f>
        <v>14786.346282115492</v>
      </c>
      <c r="T29" s="15">
        <f t="shared" si="57"/>
        <v>13411.713475295588</v>
      </c>
      <c r="U29" s="15">
        <f t="shared" si="57"/>
        <v>11074.750243752527</v>
      </c>
      <c r="V29" s="15">
        <f>AVERAGE(V26:V28)</f>
        <v>7226.4088659561676</v>
      </c>
      <c r="W29" s="15">
        <f t="shared" ref="W29:X29" si="58">AVERAGE(W26:W28)</f>
        <v>10294.773871554209</v>
      </c>
      <c r="X29" s="15">
        <f t="shared" si="58"/>
        <v>8970.1789661514176</v>
      </c>
      <c r="Y29" s="15">
        <f>AVERAGE(Y26:Y28)</f>
        <v>8056.9758030208977</v>
      </c>
      <c r="Z29" s="15">
        <f t="shared" ref="Z29:AA29" si="59">AVERAGE(Z26:Z28)</f>
        <v>5453.7558575429175</v>
      </c>
      <c r="AA29" s="15">
        <f t="shared" si="59"/>
        <v>2910.3957716383325</v>
      </c>
      <c r="AB29" s="15">
        <f>AVERAGE(AB26:AB28)</f>
        <v>4207.2125095491365</v>
      </c>
      <c r="AC29" s="15">
        <f t="shared" ref="AC29:AE29" si="60">AVERAGE(AC26:AC28)</f>
        <v>3737.7179002338162</v>
      </c>
      <c r="AD29" s="15">
        <f t="shared" si="60"/>
        <v>2981.6418598114888</v>
      </c>
      <c r="AE29" s="15">
        <f t="shared" si="60"/>
        <v>1846.7515643237466</v>
      </c>
      <c r="AF29" s="15">
        <f>AVERAGE(AF26:AF28)</f>
        <v>888.13925085730091</v>
      </c>
      <c r="AG29" s="15">
        <f t="shared" ref="AG29:AH29" si="61">AVERAGE(AG26:AG28)</f>
        <v>1144.5937668921426</v>
      </c>
      <c r="AH29" s="15">
        <f t="shared" si="61"/>
        <v>1056.7282274928039</v>
      </c>
      <c r="AI29" s="15">
        <f>AVERAGE(AI26:AI28)</f>
        <v>837.63509290218497</v>
      </c>
      <c r="AJ29" s="15">
        <f t="shared" ref="AJ29:AK29" si="62">AVERAGE(AJ26:AJ28)</f>
        <v>511.11182397925694</v>
      </c>
      <c r="AK29" s="15">
        <f t="shared" si="62"/>
        <v>274.66860978403776</v>
      </c>
    </row>
    <row r="30" spans="1:37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307</v>
      </c>
      <c r="G30" s="24">
        <v>2.2999999999999998</v>
      </c>
      <c r="H30" s="31">
        <v>37167.46818732113</v>
      </c>
      <c r="I30" s="31">
        <v>31259.371683558791</v>
      </c>
      <c r="J30" s="31">
        <v>30760.818611232397</v>
      </c>
      <c r="K30" s="31">
        <v>27619.23429537367</v>
      </c>
      <c r="L30" s="31">
        <v>22400.407759906087</v>
      </c>
      <c r="M30" s="31">
        <v>27916.479570474858</v>
      </c>
      <c r="N30" s="31">
        <v>25444.603876352943</v>
      </c>
      <c r="O30" s="31">
        <v>24550.484176959497</v>
      </c>
      <c r="P30" s="31">
        <v>20971.419609993834</v>
      </c>
      <c r="Q30" s="31">
        <v>17738.339036159039</v>
      </c>
      <c r="R30" s="31">
        <v>21573.774243506883</v>
      </c>
      <c r="S30" s="31">
        <v>18059.50101837968</v>
      </c>
      <c r="T30" s="31">
        <v>17489.011055077586</v>
      </c>
      <c r="U30" s="31">
        <v>14200.582345177534</v>
      </c>
      <c r="V30" s="31">
        <v>8115.0150232361484</v>
      </c>
      <c r="W30" s="31">
        <v>13016.710477541978</v>
      </c>
      <c r="X30" s="31">
        <v>10480.335254201724</v>
      </c>
      <c r="Y30" s="31">
        <v>9482.0488937162918</v>
      </c>
      <c r="Z30" s="31">
        <v>5659.230916535108</v>
      </c>
      <c r="AA30" s="31">
        <v>2663.082168222571</v>
      </c>
      <c r="AB30" s="31">
        <v>4176.5655288178668</v>
      </c>
      <c r="AC30" s="31">
        <v>3114.2184861518572</v>
      </c>
      <c r="AD30" s="31">
        <v>2419.8612775996994</v>
      </c>
      <c r="AE30" s="31">
        <v>1586.3568028798261</v>
      </c>
      <c r="AF30" s="31">
        <v>647.06817718164928</v>
      </c>
      <c r="AG30" s="31">
        <v>1606.9433695988346</v>
      </c>
      <c r="AH30" s="31">
        <v>1106.4558661289047</v>
      </c>
      <c r="AI30" s="31">
        <v>871.36823995496934</v>
      </c>
      <c r="AJ30" s="31">
        <v>505.0350869417689</v>
      </c>
      <c r="AK30" s="31">
        <v>316.97271496548888</v>
      </c>
    </row>
    <row r="31" spans="1:37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312</v>
      </c>
      <c r="G31" s="24">
        <v>4.4000000000000004</v>
      </c>
      <c r="H31" s="31">
        <v>33410.785725797308</v>
      </c>
      <c r="I31" s="31">
        <v>32190.96965996053</v>
      </c>
      <c r="J31" s="31">
        <v>30783.481936775886</v>
      </c>
      <c r="K31" s="31">
        <v>30101.347529337989</v>
      </c>
      <c r="L31" s="31">
        <v>27601.219159350141</v>
      </c>
      <c r="M31" s="31">
        <v>28512.86330573964</v>
      </c>
      <c r="N31" s="31">
        <v>28373.656339877176</v>
      </c>
      <c r="O31" s="31">
        <v>25354.02708327298</v>
      </c>
      <c r="P31" s="31">
        <v>23217.989760564742</v>
      </c>
      <c r="Q31" s="31">
        <v>18215.555521270173</v>
      </c>
      <c r="R31" s="31">
        <v>23217.36481404422</v>
      </c>
      <c r="S31" s="31">
        <v>20465.246913202798</v>
      </c>
      <c r="T31" s="31">
        <v>18341.094591570571</v>
      </c>
      <c r="U31" s="31">
        <v>15194.222320580522</v>
      </c>
      <c r="V31" s="31">
        <v>9314.6232939341971</v>
      </c>
      <c r="W31" s="31">
        <v>11934.156949819821</v>
      </c>
      <c r="X31" s="31">
        <v>9765.9583524713635</v>
      </c>
      <c r="Y31" s="31">
        <v>8412.9167566972119</v>
      </c>
      <c r="Z31" s="31">
        <v>5637.4155551781578</v>
      </c>
      <c r="AA31" s="31">
        <v>2778.0008194175321</v>
      </c>
      <c r="AB31" s="31">
        <v>5263.7059776541792</v>
      </c>
      <c r="AC31" s="31">
        <v>3661.4095745876166</v>
      </c>
      <c r="AD31" s="31">
        <v>3069.3924191543997</v>
      </c>
      <c r="AE31" s="31">
        <v>2145.8915536782588</v>
      </c>
      <c r="AF31" s="31">
        <v>1010.6724883283138</v>
      </c>
      <c r="AG31" s="31">
        <v>1568.8285370963829</v>
      </c>
      <c r="AH31" s="31">
        <v>1432.0897795624378</v>
      </c>
      <c r="AI31" s="31">
        <v>1185.4881534449783</v>
      </c>
      <c r="AJ31" s="31">
        <v>710.54419197651328</v>
      </c>
      <c r="AK31" s="31">
        <v>347.69381973508473</v>
      </c>
    </row>
    <row r="32" spans="1:37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311</v>
      </c>
      <c r="G32" s="24">
        <v>3.5</v>
      </c>
      <c r="H32" s="31">
        <v>30227.400554073767</v>
      </c>
      <c r="I32" s="31">
        <v>29664.400507097882</v>
      </c>
      <c r="J32" s="31">
        <v>28651.771364168009</v>
      </c>
      <c r="K32" s="31">
        <v>27270.869490491466</v>
      </c>
      <c r="L32" s="31">
        <v>20247.814126947545</v>
      </c>
      <c r="M32" s="31">
        <v>24669.130642485496</v>
      </c>
      <c r="N32" s="31">
        <v>23969.083483841052</v>
      </c>
      <c r="O32" s="31">
        <v>22469.994420288585</v>
      </c>
      <c r="P32" s="31">
        <v>19820.703997630251</v>
      </c>
      <c r="Q32" s="31">
        <v>15018.633579714013</v>
      </c>
      <c r="R32" s="31">
        <v>18956.725365042301</v>
      </c>
      <c r="S32" s="31">
        <v>17789.273304444898</v>
      </c>
      <c r="T32" s="31">
        <v>16382.816034661606</v>
      </c>
      <c r="U32" s="31">
        <v>13638.555569631873</v>
      </c>
      <c r="V32" s="31">
        <v>8242.6341919055303</v>
      </c>
      <c r="W32" s="31">
        <v>12858.581007152154</v>
      </c>
      <c r="X32" s="31">
        <v>11083.544047534253</v>
      </c>
      <c r="Y32" s="31">
        <v>8983.5040876659987</v>
      </c>
      <c r="Z32" s="31">
        <v>6613.9679728536084</v>
      </c>
      <c r="AA32" s="31">
        <v>3107.8557733745656</v>
      </c>
      <c r="AB32" s="31">
        <v>5165.9110141920573</v>
      </c>
      <c r="AC32" s="31">
        <v>3931.1115657488785</v>
      </c>
      <c r="AD32" s="31">
        <v>3677.1164775638667</v>
      </c>
      <c r="AE32" s="31">
        <v>2268.3849870312151</v>
      </c>
      <c r="AF32" s="31">
        <v>895.78055554738728</v>
      </c>
      <c r="AG32" s="31">
        <v>1273.3016455620736</v>
      </c>
      <c r="AH32" s="31">
        <v>1163.5169777954484</v>
      </c>
      <c r="AI32" s="31">
        <v>841.89674964185417</v>
      </c>
      <c r="AJ32" s="31">
        <v>534.0974783162211</v>
      </c>
      <c r="AK32" s="31">
        <v>282.51443492772648</v>
      </c>
    </row>
    <row r="33" spans="1:37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8</v>
      </c>
      <c r="G33" s="14">
        <f>AVERAGE(G30:G32)</f>
        <v>3.4</v>
      </c>
      <c r="H33" s="15">
        <f>AVERAGE(H30:H32)</f>
        <v>33601.884822397406</v>
      </c>
      <c r="I33" s="15">
        <f t="shared" ref="I33:K33" si="63">AVERAGE(I30:I32)</f>
        <v>31038.247283539065</v>
      </c>
      <c r="J33" s="15">
        <f t="shared" si="63"/>
        <v>30065.357304058765</v>
      </c>
      <c r="K33" s="15">
        <f t="shared" si="63"/>
        <v>28330.483771734376</v>
      </c>
      <c r="L33" s="15">
        <f>AVERAGE(L30:L32)</f>
        <v>23416.480348734593</v>
      </c>
      <c r="M33" s="15">
        <f t="shared" ref="M33:N33" si="64">AVERAGE(M30:M32)</f>
        <v>27032.82450623333</v>
      </c>
      <c r="N33" s="15">
        <f t="shared" si="64"/>
        <v>25929.11456669039</v>
      </c>
      <c r="O33" s="15">
        <f>AVERAGE(O30:O32)</f>
        <v>24124.835226840354</v>
      </c>
      <c r="P33" s="15">
        <f t="shared" ref="P33:Q33" si="65">AVERAGE(P30:P32)</f>
        <v>21336.704456062944</v>
      </c>
      <c r="Q33" s="15">
        <f t="shared" si="65"/>
        <v>16990.842712381076</v>
      </c>
      <c r="R33" s="15">
        <f>AVERAGE(R30:R32)</f>
        <v>21249.288140864468</v>
      </c>
      <c r="S33" s="15">
        <f t="shared" ref="S33:U33" si="66">AVERAGE(S30:S32)</f>
        <v>18771.340412009125</v>
      </c>
      <c r="T33" s="15">
        <f t="shared" si="66"/>
        <v>17404.307227103254</v>
      </c>
      <c r="U33" s="15">
        <f t="shared" si="66"/>
        <v>14344.453411796645</v>
      </c>
      <c r="V33" s="15">
        <f>AVERAGE(V30:V32)</f>
        <v>8557.424169691958</v>
      </c>
      <c r="W33" s="15">
        <f t="shared" ref="W33:X33" si="67">AVERAGE(W30:W32)</f>
        <v>12603.149478171317</v>
      </c>
      <c r="X33" s="15">
        <f t="shared" si="67"/>
        <v>10443.279218069112</v>
      </c>
      <c r="Y33" s="15">
        <f>AVERAGE(Y30:Y32)</f>
        <v>8959.4899126931687</v>
      </c>
      <c r="Z33" s="15">
        <f t="shared" ref="Z33:AA33" si="68">AVERAGE(Z30:Z32)</f>
        <v>5970.204814855625</v>
      </c>
      <c r="AA33" s="15">
        <f t="shared" si="68"/>
        <v>2849.6462536715567</v>
      </c>
      <c r="AB33" s="15">
        <f>AVERAGE(AB30:AB32)</f>
        <v>4868.7275068880344</v>
      </c>
      <c r="AC33" s="15">
        <f t="shared" ref="AC33:AE33" si="69">AVERAGE(AC30:AC32)</f>
        <v>3568.9132088294505</v>
      </c>
      <c r="AD33" s="15">
        <f t="shared" si="69"/>
        <v>3055.4567247726554</v>
      </c>
      <c r="AE33" s="15">
        <f t="shared" si="69"/>
        <v>2000.2111145297667</v>
      </c>
      <c r="AF33" s="15">
        <f>AVERAGE(AF30:AF32)</f>
        <v>851.17374035245018</v>
      </c>
      <c r="AG33" s="15">
        <f t="shared" ref="AG33:AH33" si="70">AVERAGE(AG30:AG32)</f>
        <v>1483.024517419097</v>
      </c>
      <c r="AH33" s="15">
        <f t="shared" si="70"/>
        <v>1234.0208744955969</v>
      </c>
      <c r="AI33" s="15">
        <f>AVERAGE(AI30:AI32)</f>
        <v>966.25104768060055</v>
      </c>
      <c r="AJ33" s="15">
        <f t="shared" ref="AJ33:AK33" si="71">AVERAGE(AJ30:AJ32)</f>
        <v>583.22558574483446</v>
      </c>
      <c r="AK33" s="15">
        <f t="shared" si="71"/>
        <v>315.72698987610005</v>
      </c>
    </row>
    <row r="34" spans="1:37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313</v>
      </c>
      <c r="G34" s="24">
        <v>2.8</v>
      </c>
      <c r="H34" s="31">
        <v>26804.559284566985</v>
      </c>
      <c r="I34" s="31">
        <v>23242.337362592069</v>
      </c>
      <c r="J34" s="31">
        <v>22807.69191224614</v>
      </c>
      <c r="K34" s="31">
        <v>22039.003096643275</v>
      </c>
      <c r="L34" s="31">
        <v>18815.037177173246</v>
      </c>
      <c r="M34" s="31">
        <v>19433.083184378716</v>
      </c>
      <c r="N34" s="31">
        <v>17473.13256193999</v>
      </c>
      <c r="O34" s="31">
        <v>16997.805926449022</v>
      </c>
      <c r="P34" s="31">
        <v>15036.352070313045</v>
      </c>
      <c r="Q34" s="31">
        <v>14878.380232666659</v>
      </c>
      <c r="R34" s="31">
        <v>14392.432614712339</v>
      </c>
      <c r="S34" s="31">
        <v>12929.904391967166</v>
      </c>
      <c r="T34" s="31">
        <v>11693.974455706617</v>
      </c>
      <c r="U34" s="31">
        <v>9507.0711887254383</v>
      </c>
      <c r="V34" s="31">
        <v>5882.040716697843</v>
      </c>
      <c r="W34" s="31">
        <v>8331.8983072060437</v>
      </c>
      <c r="X34" s="31">
        <v>7431.0668348017134</v>
      </c>
      <c r="Y34" s="31">
        <v>6776.1494883062014</v>
      </c>
      <c r="Z34" s="31">
        <v>4460.5970915361077</v>
      </c>
      <c r="AA34" s="31">
        <v>2220.1380827181183</v>
      </c>
      <c r="AB34" s="31">
        <v>4028.4225185141058</v>
      </c>
      <c r="AC34" s="31">
        <v>2676.0997550891884</v>
      </c>
      <c r="AD34" s="31">
        <v>2164.8955403787568</v>
      </c>
      <c r="AE34" s="31">
        <v>1323.5416613745049</v>
      </c>
      <c r="AF34" s="31">
        <v>634.723028611519</v>
      </c>
      <c r="AG34" s="31">
        <v>1010.0959036040691</v>
      </c>
      <c r="AH34" s="31">
        <v>824.38173299259756</v>
      </c>
      <c r="AI34" s="31">
        <v>673.60887977346169</v>
      </c>
      <c r="AJ34" s="31">
        <v>392.73231810508497</v>
      </c>
      <c r="AK34" s="31">
        <v>240.25130542338727</v>
      </c>
    </row>
    <row r="35" spans="1:37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314</v>
      </c>
      <c r="G35" s="24">
        <v>2.5</v>
      </c>
      <c r="H35" s="31">
        <v>25615.335794865794</v>
      </c>
      <c r="I35" s="31">
        <v>24402.288639482373</v>
      </c>
      <c r="J35" s="31">
        <v>23560.487869475008</v>
      </c>
      <c r="K35" s="31">
        <v>21915.152245544341</v>
      </c>
      <c r="L35" s="31">
        <v>18663.376026490867</v>
      </c>
      <c r="M35" s="31">
        <v>21335.220325344835</v>
      </c>
      <c r="N35" s="31">
        <v>19901.20101388096</v>
      </c>
      <c r="O35" s="31">
        <v>18667.237288198634</v>
      </c>
      <c r="P35" s="31">
        <v>16435.12703532321</v>
      </c>
      <c r="Q35" s="31">
        <v>13054.041050735643</v>
      </c>
      <c r="R35" s="31">
        <v>15962.862327102081</v>
      </c>
      <c r="S35" s="31">
        <v>14318.018098442135</v>
      </c>
      <c r="T35" s="31">
        <v>13609.859758509225</v>
      </c>
      <c r="U35" s="31">
        <v>10758.458420855952</v>
      </c>
      <c r="V35" s="31">
        <v>6603.0880418221541</v>
      </c>
      <c r="W35" s="31">
        <v>10715.372725177071</v>
      </c>
      <c r="X35" s="31">
        <v>8731.134720125463</v>
      </c>
      <c r="Y35" s="31">
        <v>8004.6632777060913</v>
      </c>
      <c r="Z35" s="31">
        <v>5525.7586633167066</v>
      </c>
      <c r="AA35" s="31">
        <v>2697.4616592084585</v>
      </c>
      <c r="AB35" s="31">
        <v>4127.6176939855923</v>
      </c>
      <c r="AC35" s="31">
        <v>2990.6104395411521</v>
      </c>
      <c r="AD35" s="31">
        <v>2508.9636596243945</v>
      </c>
      <c r="AE35" s="31">
        <v>1342.6323200980567</v>
      </c>
      <c r="AF35" s="31">
        <v>618.04377168326312</v>
      </c>
      <c r="AG35" s="31">
        <v>979.36773917844937</v>
      </c>
      <c r="AH35" s="31">
        <v>956.76146635587179</v>
      </c>
      <c r="AI35" s="31">
        <v>653.76010808726801</v>
      </c>
      <c r="AJ35" s="31">
        <v>385.62484703282524</v>
      </c>
      <c r="AK35" s="31">
        <v>196.4019954189221</v>
      </c>
    </row>
    <row r="36" spans="1:37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307</v>
      </c>
      <c r="G36" s="24">
        <v>3.6</v>
      </c>
      <c r="H36" s="31">
        <v>23184.536497217476</v>
      </c>
      <c r="I36" s="31">
        <v>21165.616624897477</v>
      </c>
      <c r="J36" s="31">
        <v>20902.914033166453</v>
      </c>
      <c r="K36" s="31">
        <v>16543.283019135361</v>
      </c>
      <c r="L36" s="31">
        <v>13158.258753549162</v>
      </c>
      <c r="M36" s="31">
        <v>20386.477856746304</v>
      </c>
      <c r="N36" s="31">
        <v>19420.722198589388</v>
      </c>
      <c r="O36" s="31">
        <v>17762.219199559142</v>
      </c>
      <c r="P36" s="31">
        <v>16323.890184908394</v>
      </c>
      <c r="Q36" s="31">
        <v>12253.580216412696</v>
      </c>
      <c r="R36" s="31">
        <v>14938.826748862151</v>
      </c>
      <c r="S36" s="31">
        <v>13389.710208572731</v>
      </c>
      <c r="T36" s="31">
        <v>12580.589337192325</v>
      </c>
      <c r="U36" s="31">
        <v>10539.607483106876</v>
      </c>
      <c r="V36" s="31">
        <v>6677.3880757770557</v>
      </c>
      <c r="W36" s="31">
        <v>8802.1350044746705</v>
      </c>
      <c r="X36" s="31">
        <v>7915.3926258109914</v>
      </c>
      <c r="Y36" s="31">
        <v>6843.8983409117664</v>
      </c>
      <c r="Z36" s="31">
        <v>4703.3878702095772</v>
      </c>
      <c r="AA36" s="31">
        <v>1718.7331837868151</v>
      </c>
      <c r="AB36" s="31">
        <v>3989.8794689904421</v>
      </c>
      <c r="AC36" s="31">
        <v>2970.3793306320358</v>
      </c>
      <c r="AD36" s="31">
        <v>2392.8729881184722</v>
      </c>
      <c r="AE36" s="31">
        <v>1430.2301565094338</v>
      </c>
      <c r="AF36" s="31">
        <v>629.23370542026805</v>
      </c>
      <c r="AG36" s="31">
        <v>983.80061334168329</v>
      </c>
      <c r="AH36" s="31">
        <v>847.52336196614635</v>
      </c>
      <c r="AI36" s="31">
        <v>667.53268390985409</v>
      </c>
      <c r="AJ36" s="31">
        <v>412.25470454809113</v>
      </c>
      <c r="AK36" s="31">
        <v>194.87497357302823</v>
      </c>
    </row>
    <row r="37" spans="1:37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8</v>
      </c>
      <c r="G37" s="14">
        <f>AVERAGE(G34:G36)</f>
        <v>2.9666666666666668</v>
      </c>
      <c r="H37" s="15">
        <f>AVERAGE(H34:H36)</f>
        <v>25201.477192216753</v>
      </c>
      <c r="I37" s="15">
        <f t="shared" ref="I37:K37" si="72">AVERAGE(I34:I36)</f>
        <v>22936.74754232397</v>
      </c>
      <c r="J37" s="15">
        <f t="shared" si="72"/>
        <v>22423.697938295867</v>
      </c>
      <c r="K37" s="15">
        <f t="shared" si="72"/>
        <v>20165.812787107658</v>
      </c>
      <c r="L37" s="15">
        <f>AVERAGE(L34:L36)</f>
        <v>16878.890652404425</v>
      </c>
      <c r="M37" s="15">
        <f t="shared" ref="M37:N37" si="73">AVERAGE(M34:M36)</f>
        <v>20384.92712215662</v>
      </c>
      <c r="N37" s="15">
        <f t="shared" si="73"/>
        <v>18931.685258136782</v>
      </c>
      <c r="O37" s="15">
        <f>AVERAGE(O34:O36)</f>
        <v>17809.087471402265</v>
      </c>
      <c r="P37" s="15">
        <f t="shared" ref="P37:Q37" si="74">AVERAGE(P34:P36)</f>
        <v>15931.789763514884</v>
      </c>
      <c r="Q37" s="15">
        <f t="shared" si="74"/>
        <v>13395.333833271667</v>
      </c>
      <c r="R37" s="15">
        <f>AVERAGE(R34:R36)</f>
        <v>15098.040563558856</v>
      </c>
      <c r="S37" s="15">
        <f t="shared" ref="S37:U37" si="75">AVERAGE(S34:S36)</f>
        <v>13545.877566327343</v>
      </c>
      <c r="T37" s="15">
        <f t="shared" si="75"/>
        <v>12628.141183802722</v>
      </c>
      <c r="U37" s="15">
        <f t="shared" si="75"/>
        <v>10268.379030896089</v>
      </c>
      <c r="V37" s="15">
        <f>AVERAGE(V34:V36)</f>
        <v>6387.5056114323515</v>
      </c>
      <c r="W37" s="15">
        <f t="shared" ref="W37:X37" si="76">AVERAGE(W34:W36)</f>
        <v>9283.135345619261</v>
      </c>
      <c r="X37" s="15">
        <f t="shared" si="76"/>
        <v>8025.8647269127223</v>
      </c>
      <c r="Y37" s="15">
        <f>AVERAGE(Y34:Y36)</f>
        <v>7208.2370356413521</v>
      </c>
      <c r="Z37" s="15">
        <f t="shared" ref="Z37:AA37" si="77">AVERAGE(Z34:Z36)</f>
        <v>4896.5812083541305</v>
      </c>
      <c r="AA37" s="15">
        <f t="shared" si="77"/>
        <v>2212.1109752377974</v>
      </c>
      <c r="AB37" s="15">
        <f>AVERAGE(AB34:AB36)</f>
        <v>4048.6398938300467</v>
      </c>
      <c r="AC37" s="15">
        <f t="shared" ref="AC37:AE37" si="78">AVERAGE(AC34:AC36)</f>
        <v>2879.0298417541258</v>
      </c>
      <c r="AD37" s="15">
        <f t="shared" si="78"/>
        <v>2355.5773960405409</v>
      </c>
      <c r="AE37" s="15">
        <f t="shared" si="78"/>
        <v>1365.4680459939984</v>
      </c>
      <c r="AF37" s="15">
        <f>AVERAGE(AF34:AF36)</f>
        <v>627.33350190501676</v>
      </c>
      <c r="AG37" s="15">
        <f t="shared" ref="AG37:AH37" si="79">AVERAGE(AG34:AG36)</f>
        <v>991.08808537473396</v>
      </c>
      <c r="AH37" s="15">
        <f t="shared" si="79"/>
        <v>876.22218710487186</v>
      </c>
      <c r="AI37" s="15">
        <f>AVERAGE(AI34:AI36)</f>
        <v>664.96722392352797</v>
      </c>
      <c r="AJ37" s="15">
        <f t="shared" ref="AJ37:AK37" si="80">AVERAGE(AJ34:AJ36)</f>
        <v>396.87062322866706</v>
      </c>
      <c r="AK37" s="15">
        <f t="shared" si="80"/>
        <v>210.50942480511253</v>
      </c>
    </row>
    <row r="38" spans="1:37" ht="13.8" x14ac:dyDescent="0.2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13" t="s">
        <v>326</v>
      </c>
      <c r="G38" s="24">
        <v>4.9000000000000004</v>
      </c>
      <c r="H38" s="31">
        <v>28146.806577323288</v>
      </c>
      <c r="I38" s="31">
        <v>25982.620674926166</v>
      </c>
      <c r="J38" s="31">
        <v>25472.723833628344</v>
      </c>
      <c r="K38" s="31">
        <v>24123</v>
      </c>
      <c r="L38" s="31">
        <v>19796.734575175673</v>
      </c>
      <c r="M38" s="31">
        <v>19370.9760266417</v>
      </c>
      <c r="N38" s="31">
        <v>19328.917074710149</v>
      </c>
      <c r="O38" s="31">
        <v>19691.669110000097</v>
      </c>
      <c r="P38" s="31">
        <v>17683.809451671685</v>
      </c>
      <c r="Q38" s="31">
        <v>15485.566521728175</v>
      </c>
      <c r="R38" s="31">
        <v>15753.717485220299</v>
      </c>
      <c r="S38" s="31">
        <v>15216.972913815238</v>
      </c>
      <c r="T38" s="31">
        <v>14543.979876168733</v>
      </c>
      <c r="U38" s="31">
        <v>12642.007948930806</v>
      </c>
      <c r="V38" s="31">
        <v>10300.017303864084</v>
      </c>
      <c r="W38" s="31">
        <v>12800.456984810437</v>
      </c>
      <c r="X38" s="31">
        <v>10742.625590375288</v>
      </c>
      <c r="Y38" s="31">
        <v>9981.7919947782866</v>
      </c>
      <c r="Z38" s="31">
        <v>8510.1693327060875</v>
      </c>
      <c r="AA38" s="31">
        <v>5706.5026452596949</v>
      </c>
      <c r="AB38" s="31">
        <v>11069.412594677886</v>
      </c>
      <c r="AC38" s="31">
        <v>10560.960837890532</v>
      </c>
      <c r="AD38" s="31">
        <v>9679.5123163881599</v>
      </c>
      <c r="AE38" s="31">
        <v>7389.6067411799431</v>
      </c>
      <c r="AF38" s="31">
        <v>5085.3011945987482</v>
      </c>
      <c r="AG38" s="31">
        <v>3975.9453718564459</v>
      </c>
      <c r="AH38" s="31">
        <v>2983.9144449692658</v>
      </c>
      <c r="AI38" s="31">
        <v>2872.0490057969751</v>
      </c>
      <c r="AJ38" s="31">
        <v>1705.2380583020117</v>
      </c>
      <c r="AK38" s="31">
        <v>819.62000208630184</v>
      </c>
    </row>
    <row r="39" spans="1:37" ht="13.8" x14ac:dyDescent="0.2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13" t="s">
        <v>327</v>
      </c>
      <c r="G39" s="24">
        <v>5</v>
      </c>
      <c r="H39" s="31">
        <v>25329.407058693443</v>
      </c>
      <c r="I39" s="31">
        <v>24136.047533749235</v>
      </c>
      <c r="J39" s="31">
        <v>22113.452902321762</v>
      </c>
      <c r="K39" s="31">
        <v>21433.875233869629</v>
      </c>
      <c r="L39" s="31">
        <v>19084.295285872991</v>
      </c>
      <c r="M39" s="31">
        <v>19397.30909743658</v>
      </c>
      <c r="N39" s="31">
        <v>18792.193534729722</v>
      </c>
      <c r="O39" s="31">
        <v>18531.645031356868</v>
      </c>
      <c r="P39" s="31">
        <v>18535.001881481247</v>
      </c>
      <c r="Q39" s="31">
        <v>15115.985123118307</v>
      </c>
      <c r="R39" s="31">
        <v>17630.427660729518</v>
      </c>
      <c r="S39" s="31">
        <v>17304.222283572912</v>
      </c>
      <c r="T39" s="31">
        <v>16101.448144159171</v>
      </c>
      <c r="U39" s="31">
        <v>14778.768117270516</v>
      </c>
      <c r="V39" s="31">
        <v>11098.824533517489</v>
      </c>
      <c r="W39" s="31">
        <v>12552.964373058865</v>
      </c>
      <c r="X39" s="31">
        <v>11274.867799697373</v>
      </c>
      <c r="Y39" s="31">
        <v>10972.361112343133</v>
      </c>
      <c r="Z39" s="31">
        <v>10287.832150574211</v>
      </c>
      <c r="AA39" s="31">
        <v>7103.9123328957512</v>
      </c>
      <c r="AB39" s="31">
        <v>11324.081004265268</v>
      </c>
      <c r="AC39" s="31">
        <v>10343.426748368938</v>
      </c>
      <c r="AD39" s="31">
        <v>8866.7207248295945</v>
      </c>
      <c r="AE39" s="31">
        <v>6768.933901273318</v>
      </c>
      <c r="AF39" s="31">
        <v>3831.8710340669609</v>
      </c>
      <c r="AG39" s="31">
        <v>4139.5944184276859</v>
      </c>
      <c r="AH39" s="31">
        <v>3376.190292026221</v>
      </c>
      <c r="AI39" s="31">
        <v>2938.0820920161505</v>
      </c>
      <c r="AJ39" s="31">
        <v>1865.1872674653266</v>
      </c>
      <c r="AK39" s="31">
        <v>830.8278052893304</v>
      </c>
    </row>
    <row r="40" spans="1:37" ht="13.8" x14ac:dyDescent="0.2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13" t="s">
        <v>324</v>
      </c>
      <c r="G40" s="24">
        <v>4</v>
      </c>
      <c r="H40" s="31">
        <v>25451.681989520206</v>
      </c>
      <c r="I40" s="31">
        <v>25257.650201201996</v>
      </c>
      <c r="J40" s="31">
        <v>22775.27654821024</v>
      </c>
      <c r="K40" s="31">
        <v>19543.603511582482</v>
      </c>
      <c r="L40" s="31">
        <v>17826.053042672131</v>
      </c>
      <c r="M40" s="31">
        <v>21056.887256457139</v>
      </c>
      <c r="N40" s="31">
        <v>19022.931124282062</v>
      </c>
      <c r="O40" s="31">
        <v>17014.225536389458</v>
      </c>
      <c r="P40" s="31">
        <v>16114.011899256107</v>
      </c>
      <c r="Q40" s="31">
        <v>13586.758225896205</v>
      </c>
      <c r="R40" s="31">
        <v>16785.256373913366</v>
      </c>
      <c r="S40" s="31">
        <v>16264.689056180934</v>
      </c>
      <c r="T40" s="31">
        <v>14912.359980324616</v>
      </c>
      <c r="U40" s="31">
        <v>13685.414061253954</v>
      </c>
      <c r="V40" s="31">
        <v>11342.489613200447</v>
      </c>
      <c r="W40" s="31">
        <v>13514.072906437654</v>
      </c>
      <c r="X40" s="31">
        <v>11950.5880156737</v>
      </c>
      <c r="Y40" s="31">
        <v>10904.750889275621</v>
      </c>
      <c r="Z40" s="31">
        <v>9871.0347497860457</v>
      </c>
      <c r="AA40" s="31">
        <v>7418.540524881897</v>
      </c>
      <c r="AB40" s="31">
        <v>11919.023523227783</v>
      </c>
      <c r="AC40" s="31">
        <v>9808.6884953467288</v>
      </c>
      <c r="AD40" s="31">
        <v>8577.3511580521645</v>
      </c>
      <c r="AE40" s="31">
        <v>7127.4439690494937</v>
      </c>
      <c r="AF40" s="31">
        <v>4268.6149808852606</v>
      </c>
      <c r="AG40" s="31">
        <v>3958.8543006188102</v>
      </c>
      <c r="AH40" s="31">
        <v>3406.8589669395415</v>
      </c>
      <c r="AI40" s="31">
        <v>2591.954803664838</v>
      </c>
      <c r="AJ40" s="31">
        <v>1829.2775485735835</v>
      </c>
      <c r="AK40" s="31">
        <v>780.00918034078279</v>
      </c>
    </row>
    <row r="41" spans="1:37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8</v>
      </c>
      <c r="G41" s="14">
        <f>AVERAGE(G38:G40)</f>
        <v>4.6333333333333337</v>
      </c>
      <c r="H41" s="15">
        <f>AVERAGE(H38:H40)</f>
        <v>26309.298541845648</v>
      </c>
      <c r="I41" s="15">
        <f t="shared" ref="I41:K41" si="81">AVERAGE(I38:I40)</f>
        <v>25125.439469959132</v>
      </c>
      <c r="J41" s="15">
        <f t="shared" si="81"/>
        <v>23453.817761386785</v>
      </c>
      <c r="K41" s="15">
        <f t="shared" si="81"/>
        <v>21700.15958181737</v>
      </c>
      <c r="L41" s="15">
        <f>AVERAGE(L38:L40)</f>
        <v>18902.36096790693</v>
      </c>
      <c r="M41" s="15">
        <f t="shared" ref="M41:N41" si="82">AVERAGE(M38:M40)</f>
        <v>19941.724126845136</v>
      </c>
      <c r="N41" s="15">
        <f t="shared" si="82"/>
        <v>19048.013911240643</v>
      </c>
      <c r="O41" s="15">
        <f>AVERAGE(O38:O40)</f>
        <v>18412.513225915474</v>
      </c>
      <c r="P41" s="15">
        <f t="shared" ref="P41:Q41" si="83">AVERAGE(P38:P40)</f>
        <v>17444.274410803013</v>
      </c>
      <c r="Q41" s="15">
        <f t="shared" si="83"/>
        <v>14729.436623580898</v>
      </c>
      <c r="R41" s="15">
        <f>AVERAGE(R38:R40)</f>
        <v>16723.133839954393</v>
      </c>
      <c r="S41" s="15">
        <f t="shared" ref="S41:U41" si="84">AVERAGE(S38:S40)</f>
        <v>16261.961417856362</v>
      </c>
      <c r="T41" s="15">
        <f t="shared" si="84"/>
        <v>15185.929333550841</v>
      </c>
      <c r="U41" s="15">
        <f t="shared" si="84"/>
        <v>13702.063375818427</v>
      </c>
      <c r="V41" s="15">
        <f>AVERAGE(V38:V40)</f>
        <v>10913.777150194006</v>
      </c>
      <c r="W41" s="15">
        <f t="shared" ref="W41:X41" si="85">AVERAGE(W38:W40)</f>
        <v>12955.831421435651</v>
      </c>
      <c r="X41" s="15">
        <f t="shared" si="85"/>
        <v>11322.693801915453</v>
      </c>
      <c r="Y41" s="15">
        <f>AVERAGE(Y38:Y40)</f>
        <v>10619.634665465681</v>
      </c>
      <c r="Z41" s="15">
        <f t="shared" ref="Z41:AA41" si="86">AVERAGE(Z38:Z40)</f>
        <v>9556.3454110221155</v>
      </c>
      <c r="AA41" s="15">
        <f t="shared" si="86"/>
        <v>6742.985167679115</v>
      </c>
      <c r="AB41" s="15">
        <f>AVERAGE(AB38:AB40)</f>
        <v>11437.505707390314</v>
      </c>
      <c r="AC41" s="15">
        <f t="shared" ref="AC41:AE41" si="87">AVERAGE(AC38:AC40)</f>
        <v>10237.692027202067</v>
      </c>
      <c r="AD41" s="15">
        <f t="shared" si="87"/>
        <v>9041.1947330899729</v>
      </c>
      <c r="AE41" s="15">
        <f t="shared" si="87"/>
        <v>7095.3282038342513</v>
      </c>
      <c r="AF41" s="15">
        <f>AVERAGE(AF38:AF40)</f>
        <v>4395.2624031836567</v>
      </c>
      <c r="AG41" s="15">
        <f t="shared" ref="AG41:AH41" si="88">AVERAGE(AG38:AG40)</f>
        <v>4024.7980303009808</v>
      </c>
      <c r="AH41" s="15">
        <f t="shared" si="88"/>
        <v>3255.6545679783426</v>
      </c>
      <c r="AI41" s="15">
        <f>AVERAGE(AI38:AI40)</f>
        <v>2800.6953004926545</v>
      </c>
      <c r="AJ41" s="15">
        <f t="shared" ref="AJ41:AK41" si="89">AVERAGE(AJ38:AJ40)</f>
        <v>1799.9009581136406</v>
      </c>
      <c r="AK41" s="15">
        <f t="shared" si="89"/>
        <v>810.15232923880501</v>
      </c>
    </row>
    <row r="42" spans="1:37" ht="13.8" x14ac:dyDescent="0.2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13" t="s">
        <v>328</v>
      </c>
      <c r="G42" s="24">
        <v>5</v>
      </c>
      <c r="H42" s="31">
        <v>26656.394313538996</v>
      </c>
      <c r="I42" s="31">
        <v>25939.169173585433</v>
      </c>
      <c r="J42" s="31">
        <v>25242.422362584592</v>
      </c>
      <c r="K42" s="31">
        <v>23843.340187226167</v>
      </c>
      <c r="L42" s="31">
        <v>21107.337528062846</v>
      </c>
      <c r="M42" s="31">
        <v>24491.477868661299</v>
      </c>
      <c r="N42" s="31">
        <v>23013.016556554368</v>
      </c>
      <c r="O42" s="31">
        <v>22212.047257263257</v>
      </c>
      <c r="P42" s="31">
        <v>20375.71634684327</v>
      </c>
      <c r="Q42" s="31">
        <v>18425.684409964379</v>
      </c>
      <c r="R42" s="31">
        <v>20325.382641075004</v>
      </c>
      <c r="S42" s="31">
        <v>18061.329668571892</v>
      </c>
      <c r="T42" s="31">
        <v>17932.305584334481</v>
      </c>
      <c r="U42" s="31">
        <v>15552.853043442201</v>
      </c>
      <c r="V42" s="31">
        <v>12781.016861321514</v>
      </c>
      <c r="W42" s="31">
        <v>13887.437569913749</v>
      </c>
      <c r="X42" s="31">
        <v>12258.213716055929</v>
      </c>
      <c r="Y42" s="31">
        <v>11163.330865827922</v>
      </c>
      <c r="Z42" s="31">
        <v>9715.4180300063126</v>
      </c>
      <c r="AA42" s="31">
        <v>6651.8063457096878</v>
      </c>
      <c r="AB42" s="31">
        <v>8639.0237810275175</v>
      </c>
      <c r="AC42" s="31">
        <v>8600.479165814897</v>
      </c>
      <c r="AD42" s="31">
        <v>8014.3431632805878</v>
      </c>
      <c r="AE42" s="31">
        <v>5239.3171232869108</v>
      </c>
      <c r="AF42" s="31">
        <v>3263.9349905271683</v>
      </c>
      <c r="AG42" s="31">
        <v>3384.3438576370377</v>
      </c>
      <c r="AH42" s="31">
        <v>3228.3685527543939</v>
      </c>
      <c r="AI42" s="31">
        <v>2529.739210588732</v>
      </c>
      <c r="AJ42" s="31">
        <v>1793.7038379796095</v>
      </c>
      <c r="AK42" s="31">
        <v>774.50288971551879</v>
      </c>
    </row>
    <row r="43" spans="1:37" ht="13.8" x14ac:dyDescent="0.2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13" t="s">
        <v>325</v>
      </c>
      <c r="G43" s="24">
        <v>6.3</v>
      </c>
      <c r="H43" s="31">
        <v>24421.001862913417</v>
      </c>
      <c r="I43" s="31">
        <v>24418.807597635565</v>
      </c>
      <c r="J43" s="31">
        <v>22765.660245652591</v>
      </c>
      <c r="K43" s="31">
        <v>21896.756103866115</v>
      </c>
      <c r="L43" s="31">
        <v>18990.375434880229</v>
      </c>
      <c r="M43" s="31">
        <v>22962.085975188715</v>
      </c>
      <c r="N43" s="31">
        <v>22162.493146800152</v>
      </c>
      <c r="O43" s="31">
        <v>21600.881555401975</v>
      </c>
      <c r="P43" s="31">
        <v>20584.392062669649</v>
      </c>
      <c r="Q43" s="31">
        <v>17783.729724043984</v>
      </c>
      <c r="R43" s="31">
        <v>21022.056127627326</v>
      </c>
      <c r="S43" s="31">
        <v>19178.542928366041</v>
      </c>
      <c r="T43" s="31">
        <v>18395.160815068743</v>
      </c>
      <c r="U43" s="31">
        <v>16996.435435311341</v>
      </c>
      <c r="V43" s="31">
        <v>14086.931844913255</v>
      </c>
      <c r="W43" s="31">
        <v>14785.47685556607</v>
      </c>
      <c r="X43" s="31">
        <v>14130.747316329149</v>
      </c>
      <c r="Y43" s="31">
        <v>12452.557207206211</v>
      </c>
      <c r="Z43" s="31">
        <v>11201.402973282249</v>
      </c>
      <c r="AA43" s="31">
        <v>8209.4350568562768</v>
      </c>
      <c r="AB43" s="31">
        <v>9111.2544888148022</v>
      </c>
      <c r="AC43" s="31">
        <v>7940.3343241355778</v>
      </c>
      <c r="AD43" s="31">
        <v>6666.8179886746802</v>
      </c>
      <c r="AE43" s="31">
        <v>5310.6194344570049</v>
      </c>
      <c r="AF43" s="31">
        <v>2230.3796322380349</v>
      </c>
      <c r="AG43" s="31">
        <v>3683.9937083000423</v>
      </c>
      <c r="AH43" s="31">
        <v>3420.5070581811156</v>
      </c>
      <c r="AI43" s="31">
        <v>2635.943882528371</v>
      </c>
      <c r="AJ43" s="31">
        <v>1927.777531101975</v>
      </c>
      <c r="AK43" s="31">
        <v>798.69761502180199</v>
      </c>
    </row>
    <row r="44" spans="1:37" ht="13.8" x14ac:dyDescent="0.2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13" t="s">
        <v>329</v>
      </c>
      <c r="G44" s="24">
        <v>6.8</v>
      </c>
      <c r="H44" s="31">
        <v>24471.755612383724</v>
      </c>
      <c r="I44" s="31">
        <v>23971.232201346807</v>
      </c>
      <c r="J44" s="31">
        <v>23269.73184291631</v>
      </c>
      <c r="K44" s="31">
        <v>22934.927591818669</v>
      </c>
      <c r="L44" s="31">
        <v>21275.910557165244</v>
      </c>
      <c r="M44" s="31">
        <v>23309.947102818347</v>
      </c>
      <c r="N44" s="31">
        <v>21948.36123691305</v>
      </c>
      <c r="O44" s="31">
        <v>21859.559120404167</v>
      </c>
      <c r="P44" s="31">
        <v>18597.606852243971</v>
      </c>
      <c r="Q44" s="31">
        <v>17041.94489805989</v>
      </c>
      <c r="R44" s="31">
        <v>19732.966325737914</v>
      </c>
      <c r="S44" s="31">
        <v>17761.420286535369</v>
      </c>
      <c r="T44" s="31">
        <v>15806.684365079895</v>
      </c>
      <c r="U44" s="31">
        <v>15089.751140455901</v>
      </c>
      <c r="V44" s="31">
        <v>11809.270066628886</v>
      </c>
      <c r="W44" s="31">
        <v>14239.615838449361</v>
      </c>
      <c r="X44" s="31">
        <v>11594.072327810036</v>
      </c>
      <c r="Y44" s="31">
        <v>10800.083081813196</v>
      </c>
      <c r="Z44" s="31">
        <v>8919.6812197807394</v>
      </c>
      <c r="AA44" s="31">
        <v>5854.2428838254664</v>
      </c>
      <c r="AB44" s="31">
        <v>9548.1017247022191</v>
      </c>
      <c r="AC44" s="31">
        <v>7346.0923741907773</v>
      </c>
      <c r="AD44" s="31">
        <v>6078.9213599281338</v>
      </c>
      <c r="AE44" s="31">
        <v>4879.2698761189631</v>
      </c>
      <c r="AF44" s="31">
        <v>2340.9558984372452</v>
      </c>
      <c r="AG44" s="31">
        <v>3629.1616201364595</v>
      </c>
      <c r="AH44" s="31">
        <v>3201.5580648885766</v>
      </c>
      <c r="AI44" s="31">
        <v>2216.9378272063568</v>
      </c>
      <c r="AJ44" s="31">
        <v>1505.7046323751999</v>
      </c>
      <c r="AK44" s="31">
        <v>816.62789200420571</v>
      </c>
    </row>
    <row r="45" spans="1:37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8</v>
      </c>
      <c r="G45" s="14">
        <f>AVERAGE(G42:G44)</f>
        <v>6.0333333333333341</v>
      </c>
      <c r="H45" s="15">
        <f>AVERAGE(H42:H44)</f>
        <v>25183.050596278714</v>
      </c>
      <c r="I45" s="15">
        <f t="shared" ref="I45:K45" si="90">AVERAGE(I42:I44)</f>
        <v>24776.402990855935</v>
      </c>
      <c r="J45" s="15">
        <f t="shared" si="90"/>
        <v>23759.271483717832</v>
      </c>
      <c r="K45" s="15">
        <f t="shared" si="90"/>
        <v>22891.674627636985</v>
      </c>
      <c r="L45" s="15">
        <f>AVERAGE(L42:L44)</f>
        <v>20457.874506702774</v>
      </c>
      <c r="M45" s="15">
        <f t="shared" ref="M45:N45" si="91">AVERAGE(M42:M44)</f>
        <v>23587.836982222787</v>
      </c>
      <c r="N45" s="15">
        <f t="shared" si="91"/>
        <v>22374.623646755859</v>
      </c>
      <c r="O45" s="15">
        <f>AVERAGE(O42:O44)</f>
        <v>21890.829311023132</v>
      </c>
      <c r="P45" s="15">
        <f t="shared" ref="P45:Q45" si="92">AVERAGE(P42:P44)</f>
        <v>19852.571753918965</v>
      </c>
      <c r="Q45" s="15">
        <f t="shared" si="92"/>
        <v>17750.453010689416</v>
      </c>
      <c r="R45" s="15">
        <f>AVERAGE(R42:R44)</f>
        <v>20360.13503148008</v>
      </c>
      <c r="S45" s="15">
        <f t="shared" ref="S45:U45" si="93">AVERAGE(S42:S44)</f>
        <v>18333.764294491102</v>
      </c>
      <c r="T45" s="15">
        <f t="shared" si="93"/>
        <v>17378.050254827704</v>
      </c>
      <c r="U45" s="15">
        <f t="shared" si="93"/>
        <v>15879.679873069816</v>
      </c>
      <c r="V45" s="15">
        <f>AVERAGE(V42:V44)</f>
        <v>12892.406257621218</v>
      </c>
      <c r="W45" s="15">
        <f t="shared" ref="W45:X45" si="94">AVERAGE(W42:W44)</f>
        <v>14304.176754643058</v>
      </c>
      <c r="X45" s="15">
        <f t="shared" si="94"/>
        <v>12661.011120065037</v>
      </c>
      <c r="Y45" s="15">
        <f>AVERAGE(Y42:Y44)</f>
        <v>11471.990384949109</v>
      </c>
      <c r="Z45" s="15">
        <f t="shared" ref="Z45:AA45" si="95">AVERAGE(Z42:Z44)</f>
        <v>9945.5007410230992</v>
      </c>
      <c r="AA45" s="15">
        <f t="shared" si="95"/>
        <v>6905.1614287971433</v>
      </c>
      <c r="AB45" s="15">
        <f>AVERAGE(AB42:AB44)</f>
        <v>9099.4599981815118</v>
      </c>
      <c r="AC45" s="15">
        <f t="shared" ref="AC45:AE45" si="96">AVERAGE(AC42:AC44)</f>
        <v>7962.3019547137492</v>
      </c>
      <c r="AD45" s="15">
        <f t="shared" si="96"/>
        <v>6920.0275039611342</v>
      </c>
      <c r="AE45" s="15">
        <f t="shared" si="96"/>
        <v>5143.0688112876269</v>
      </c>
      <c r="AF45" s="15">
        <f>AVERAGE(AF42:AF44)</f>
        <v>2611.7568404008161</v>
      </c>
      <c r="AG45" s="15">
        <f t="shared" ref="AG45:AH45" si="97">AVERAGE(AG42:AG44)</f>
        <v>3565.8330620245129</v>
      </c>
      <c r="AH45" s="15">
        <f t="shared" si="97"/>
        <v>3283.477891941362</v>
      </c>
      <c r="AI45" s="15">
        <f>AVERAGE(AI42:AI44)</f>
        <v>2460.8736401078199</v>
      </c>
      <c r="AJ45" s="15">
        <f t="shared" ref="AJ45:AK45" si="98">AVERAGE(AJ42:AJ44)</f>
        <v>1742.3953338189283</v>
      </c>
      <c r="AK45" s="15">
        <f t="shared" si="98"/>
        <v>796.60946558050875</v>
      </c>
    </row>
    <row r="46" spans="1:37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330</v>
      </c>
      <c r="G46" s="24">
        <v>8.6</v>
      </c>
      <c r="H46" s="31">
        <v>23647.89603495058</v>
      </c>
      <c r="I46" s="31">
        <v>22293.543641742079</v>
      </c>
      <c r="J46" s="31">
        <v>22192.178367545697</v>
      </c>
      <c r="K46" s="31">
        <v>21751.094018354124</v>
      </c>
      <c r="L46" s="31">
        <v>19237.305319952331</v>
      </c>
      <c r="M46" s="31">
        <v>20487.035129878357</v>
      </c>
      <c r="N46" s="31">
        <v>19961.00419783196</v>
      </c>
      <c r="O46" s="31">
        <v>18800.859763586464</v>
      </c>
      <c r="P46" s="31">
        <v>18576.827815656408</v>
      </c>
      <c r="Q46" s="31">
        <v>16447.332704954373</v>
      </c>
      <c r="R46" s="31">
        <v>14325.346054021174</v>
      </c>
      <c r="S46" s="31">
        <v>13240.95153721464</v>
      </c>
      <c r="T46" s="31">
        <v>12822.323470237699</v>
      </c>
      <c r="U46" s="31">
        <v>12171.883228084329</v>
      </c>
      <c r="V46" s="31">
        <v>10024.076091540099</v>
      </c>
      <c r="W46" s="31">
        <v>13135.752889689658</v>
      </c>
      <c r="X46" s="31">
        <v>11906.426624778745</v>
      </c>
      <c r="Y46" s="31">
        <v>10489.38050849084</v>
      </c>
      <c r="Z46" s="31">
        <v>8624.1880308872387</v>
      </c>
      <c r="AA46" s="31">
        <v>5729.1079337887622</v>
      </c>
      <c r="AB46" s="31">
        <v>9060.7243492641865</v>
      </c>
      <c r="AC46" s="31">
        <v>7193.3026881098413</v>
      </c>
      <c r="AD46" s="31">
        <v>6657.8389923671521</v>
      </c>
      <c r="AE46" s="31">
        <v>4297.5061827161489</v>
      </c>
      <c r="AF46" s="31">
        <v>2458.9743112781866</v>
      </c>
      <c r="AG46" s="31">
        <v>2684.6157824204133</v>
      </c>
      <c r="AH46" s="31">
        <v>2538.3644464390622</v>
      </c>
      <c r="AI46" s="31">
        <v>1950.1425044064174</v>
      </c>
      <c r="AJ46" s="31">
        <v>1272.9531464829568</v>
      </c>
      <c r="AK46" s="31">
        <v>524.81716054433491</v>
      </c>
    </row>
    <row r="47" spans="1:37" ht="13.8" x14ac:dyDescent="0.2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13" t="s">
        <v>331</v>
      </c>
      <c r="G47" s="24">
        <v>6.7</v>
      </c>
      <c r="H47" s="31">
        <v>23674.329193710058</v>
      </c>
      <c r="I47" s="31">
        <v>22525.704181849218</v>
      </c>
      <c r="J47" s="31">
        <v>21925.863747662312</v>
      </c>
      <c r="K47" s="31">
        <v>21222.55800183363</v>
      </c>
      <c r="L47" s="31">
        <v>18396.830012865456</v>
      </c>
      <c r="M47" s="31">
        <v>19762.440773046939</v>
      </c>
      <c r="N47" s="31">
        <v>18906.97698246684</v>
      </c>
      <c r="O47" s="31">
        <v>18813.339438974996</v>
      </c>
      <c r="P47" s="31">
        <v>18252.711089082557</v>
      </c>
      <c r="Q47" s="31">
        <v>16092.525086389538</v>
      </c>
      <c r="R47" s="31">
        <v>13163.71073807854</v>
      </c>
      <c r="S47" s="31">
        <v>12416.84400525009</v>
      </c>
      <c r="T47" s="31">
        <v>12171.599355190667</v>
      </c>
      <c r="U47" s="31">
        <v>11233.094630602887</v>
      </c>
      <c r="V47" s="31">
        <v>8822.9479697727438</v>
      </c>
      <c r="W47" s="31">
        <v>12478.432985568837</v>
      </c>
      <c r="X47" s="31">
        <v>10557.720922903172</v>
      </c>
      <c r="Y47" s="31">
        <v>9838.7443491965787</v>
      </c>
      <c r="Z47" s="31">
        <v>8239.3802884478573</v>
      </c>
      <c r="AA47" s="31">
        <v>5348.0860628709524</v>
      </c>
      <c r="AB47" s="31">
        <v>8669.1241933640631</v>
      </c>
      <c r="AC47" s="31">
        <v>7680.8638100003036</v>
      </c>
      <c r="AD47" s="31">
        <v>7121.6100164004547</v>
      </c>
      <c r="AE47" s="31">
        <v>5753.4718174121635</v>
      </c>
      <c r="AF47" s="31">
        <v>3245.0236771104223</v>
      </c>
      <c r="AG47" s="31">
        <v>3146.0814812448334</v>
      </c>
      <c r="AH47" s="31">
        <v>2868.9426247135157</v>
      </c>
      <c r="AI47" s="31">
        <v>2231.8642469342167</v>
      </c>
      <c r="AJ47" s="31">
        <v>1379.3188014110469</v>
      </c>
      <c r="AK47" s="31">
        <v>536.53995483148321</v>
      </c>
    </row>
    <row r="48" spans="1:37" ht="13.8" x14ac:dyDescent="0.2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13" t="s">
        <v>332</v>
      </c>
      <c r="G48" s="24">
        <v>7.1</v>
      </c>
      <c r="H48" s="31">
        <v>23627.837310833733</v>
      </c>
      <c r="I48" s="31">
        <v>22135.547978790135</v>
      </c>
      <c r="J48" s="31">
        <v>21729.647823009243</v>
      </c>
      <c r="K48" s="31">
        <v>20956.40594370534</v>
      </c>
      <c r="L48" s="31">
        <v>18507.967514369077</v>
      </c>
      <c r="M48" s="31">
        <v>20410.561527974194</v>
      </c>
      <c r="N48" s="31">
        <v>20237.697185120767</v>
      </c>
      <c r="O48" s="31">
        <v>20145.506341716256</v>
      </c>
      <c r="P48" s="31">
        <v>18203.058360074418</v>
      </c>
      <c r="Q48" s="31">
        <v>16610.306189859912</v>
      </c>
      <c r="R48" s="31">
        <v>14936.394790581038</v>
      </c>
      <c r="S48" s="31">
        <v>14019.499158405097</v>
      </c>
      <c r="T48" s="31">
        <v>12909.653461176675</v>
      </c>
      <c r="U48" s="31">
        <v>10828.998022244274</v>
      </c>
      <c r="V48" s="31">
        <v>8843.3166150372435</v>
      </c>
      <c r="W48" s="31">
        <v>12718.86430514982</v>
      </c>
      <c r="X48" s="31">
        <v>11937.838670224839</v>
      </c>
      <c r="Y48" s="31">
        <v>11312.575278201462</v>
      </c>
      <c r="Z48" s="31">
        <v>9989.3591388591067</v>
      </c>
      <c r="AA48" s="31">
        <v>6681.6197928944111</v>
      </c>
      <c r="AB48" s="31">
        <v>8844.8933184764883</v>
      </c>
      <c r="AC48" s="31">
        <v>7449.1176290037856</v>
      </c>
      <c r="AD48" s="31">
        <v>6617.7080667089213</v>
      </c>
      <c r="AE48" s="31">
        <v>5297.5280299415608</v>
      </c>
      <c r="AF48" s="31">
        <v>3405.783908007792</v>
      </c>
      <c r="AG48" s="31">
        <v>3777.8437551376201</v>
      </c>
      <c r="AH48" s="31">
        <v>3332.4549363632013</v>
      </c>
      <c r="AI48" s="31">
        <v>2602.3334325875685</v>
      </c>
      <c r="AJ48" s="31">
        <v>1635.7341737183349</v>
      </c>
      <c r="AK48" s="31">
        <v>583.84421627174208</v>
      </c>
    </row>
    <row r="49" spans="1:37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8</v>
      </c>
      <c r="G49" s="26">
        <f>AVERAGE(G46:G48)</f>
        <v>7.4666666666666659</v>
      </c>
      <c r="H49" s="21">
        <f>AVERAGE(H46:H48)</f>
        <v>23650.020846498122</v>
      </c>
      <c r="I49" s="21">
        <f t="shared" ref="I49:K49" si="99">AVERAGE(I46:I48)</f>
        <v>22318.26526746048</v>
      </c>
      <c r="J49" s="21">
        <f t="shared" si="99"/>
        <v>21949.229979405751</v>
      </c>
      <c r="K49" s="21">
        <f t="shared" si="99"/>
        <v>21310.019321297699</v>
      </c>
      <c r="L49" s="21">
        <f>AVERAGE(L46:L48)</f>
        <v>18714.03428239562</v>
      </c>
      <c r="M49" s="21">
        <f t="shared" ref="M49:N49" si="100">AVERAGE(M46:M48)</f>
        <v>20220.012476966498</v>
      </c>
      <c r="N49" s="21">
        <f t="shared" si="100"/>
        <v>19701.892788473186</v>
      </c>
      <c r="O49" s="21">
        <f>AVERAGE(O46:O48)</f>
        <v>19253.235181425905</v>
      </c>
      <c r="P49" s="21">
        <f t="shared" ref="P49:Q49" si="101">AVERAGE(P46:P48)</f>
        <v>18344.199088271125</v>
      </c>
      <c r="Q49" s="21">
        <f t="shared" si="101"/>
        <v>16383.387993734606</v>
      </c>
      <c r="R49" s="21">
        <f>AVERAGE(R46:R48)</f>
        <v>14141.817194226916</v>
      </c>
      <c r="S49" s="21">
        <f t="shared" ref="S49:U49" si="102">AVERAGE(S46:S48)</f>
        <v>13225.764900289942</v>
      </c>
      <c r="T49" s="21">
        <f t="shared" si="102"/>
        <v>12634.525428868348</v>
      </c>
      <c r="U49" s="21">
        <f t="shared" si="102"/>
        <v>11411.325293643829</v>
      </c>
      <c r="V49" s="21">
        <f>AVERAGE(V46:V48)</f>
        <v>9230.1135587833614</v>
      </c>
      <c r="W49" s="21">
        <f t="shared" ref="W49:X49" si="103">AVERAGE(W46:W48)</f>
        <v>12777.683393469439</v>
      </c>
      <c r="X49" s="21">
        <f t="shared" si="103"/>
        <v>11467.328739302253</v>
      </c>
      <c r="Y49" s="21">
        <f>AVERAGE(Y46:Y48)</f>
        <v>10546.900045296294</v>
      </c>
      <c r="Z49" s="21">
        <f t="shared" ref="Z49:AA49" si="104">AVERAGE(Z46:Z48)</f>
        <v>8950.975819398067</v>
      </c>
      <c r="AA49" s="21">
        <f t="shared" si="104"/>
        <v>5919.6045965180419</v>
      </c>
      <c r="AB49" s="21">
        <f>AVERAGE(AB46:AB48)</f>
        <v>8858.2472870349138</v>
      </c>
      <c r="AC49" s="21">
        <f t="shared" ref="AC49:AE49" si="105">AVERAGE(AC46:AC48)</f>
        <v>7441.0947090379777</v>
      </c>
      <c r="AD49" s="21">
        <f t="shared" si="105"/>
        <v>6799.0523584921757</v>
      </c>
      <c r="AE49" s="21">
        <f t="shared" si="105"/>
        <v>5116.1686766899575</v>
      </c>
      <c r="AF49" s="21">
        <f>AVERAGE(AF46:AF48)</f>
        <v>3036.5939654654671</v>
      </c>
      <c r="AG49" s="21">
        <f t="shared" ref="AG49:AH49" si="106">AVERAGE(AG46:AG48)</f>
        <v>3202.847006267622</v>
      </c>
      <c r="AH49" s="21">
        <f t="shared" si="106"/>
        <v>2913.2540025052599</v>
      </c>
      <c r="AI49" s="21">
        <f>AVERAGE(AI46:AI48)</f>
        <v>2261.4467279760675</v>
      </c>
      <c r="AJ49" s="21">
        <f t="shared" ref="AJ49:AK49" si="107">AVERAGE(AJ46:AJ48)</f>
        <v>1429.3353738707794</v>
      </c>
      <c r="AK49" s="21">
        <f t="shared" si="107"/>
        <v>548.40044388251999</v>
      </c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workbookViewId="0">
      <pane xSplit="1" topLeftCell="B1" activePane="topRight" state="frozen"/>
      <selection pane="topRight" activeCell="D10" sqref="D10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0.90625" style="2"/>
    <col min="10" max="10" width="9.36328125" style="2" customWidth="1"/>
    <col min="11" max="11" width="9.6328125" style="2" customWidth="1"/>
    <col min="12" max="14" width="10.90625" style="2"/>
    <col min="15" max="15" width="9.6328125" style="2" customWidth="1"/>
    <col min="16" max="16" width="9.08984375" style="2" customWidth="1"/>
    <col min="17" max="17" width="10.90625" style="2"/>
    <col min="18" max="18" width="10.08984375" style="2" customWidth="1"/>
    <col min="19" max="19" width="9.7265625" style="2" customWidth="1"/>
    <col min="20" max="20" width="9.26953125" style="2" customWidth="1"/>
    <col min="21" max="21" width="7.90625" style="2" customWidth="1"/>
    <col min="22" max="22" width="8.90625" style="2" customWidth="1"/>
    <col min="23" max="24" width="10.90625" style="2"/>
    <col min="25" max="25" width="9" style="2" customWidth="1"/>
    <col min="26" max="26" width="8" style="2" customWidth="1"/>
    <col min="27" max="29" width="10.90625" style="2"/>
    <col min="30" max="30" width="9.7265625" style="2" customWidth="1"/>
    <col min="31" max="31" width="9.453125" style="2" customWidth="1"/>
    <col min="32" max="34" width="10.90625" style="2"/>
    <col min="35" max="35" width="9.08984375" style="2" customWidth="1"/>
    <col min="36" max="36" width="9" style="2" customWidth="1"/>
    <col min="37" max="37" width="10.90625" style="2"/>
  </cols>
  <sheetData>
    <row r="1" spans="1:37" ht="28.2" thickBot="1" x14ac:dyDescent="0.25">
      <c r="A1" s="56" t="s">
        <v>51</v>
      </c>
      <c r="B1" s="56" t="s">
        <v>46</v>
      </c>
      <c r="C1" s="56" t="s">
        <v>47</v>
      </c>
      <c r="D1" s="56" t="s">
        <v>48</v>
      </c>
      <c r="E1" s="56" t="s">
        <v>49</v>
      </c>
      <c r="F1" s="56" t="s">
        <v>50</v>
      </c>
      <c r="G1" s="56" t="s">
        <v>243</v>
      </c>
      <c r="H1" s="63" t="s">
        <v>277</v>
      </c>
      <c r="I1" s="63" t="s">
        <v>278</v>
      </c>
      <c r="J1" s="63" t="s">
        <v>306</v>
      </c>
      <c r="K1" s="63" t="s">
        <v>305</v>
      </c>
      <c r="L1" s="63" t="s">
        <v>303</v>
      </c>
      <c r="M1" s="63" t="s">
        <v>304</v>
      </c>
      <c r="N1" s="63" t="s">
        <v>301</v>
      </c>
      <c r="O1" s="63" t="s">
        <v>302</v>
      </c>
      <c r="P1" s="63" t="s">
        <v>300</v>
      </c>
      <c r="Q1" s="63" t="s">
        <v>299</v>
      </c>
      <c r="R1" s="63" t="s">
        <v>298</v>
      </c>
      <c r="S1" s="63" t="s">
        <v>297</v>
      </c>
      <c r="T1" s="63" t="s">
        <v>296</v>
      </c>
      <c r="U1" s="63" t="s">
        <v>295</v>
      </c>
      <c r="V1" s="63" t="s">
        <v>294</v>
      </c>
      <c r="W1" s="63" t="s">
        <v>293</v>
      </c>
      <c r="X1" s="63" t="s">
        <v>292</v>
      </c>
      <c r="Y1" s="63" t="s">
        <v>291</v>
      </c>
      <c r="Z1" s="63" t="s">
        <v>290</v>
      </c>
      <c r="AA1" s="63" t="s">
        <v>289</v>
      </c>
      <c r="AB1" s="63" t="s">
        <v>288</v>
      </c>
      <c r="AC1" s="63" t="s">
        <v>287</v>
      </c>
      <c r="AD1" s="63" t="s">
        <v>286</v>
      </c>
      <c r="AE1" s="63" t="s">
        <v>285</v>
      </c>
      <c r="AF1" s="63" t="s">
        <v>284</v>
      </c>
      <c r="AG1" s="63" t="s">
        <v>283</v>
      </c>
      <c r="AH1" s="63" t="s">
        <v>282</v>
      </c>
      <c r="AI1" s="63" t="s">
        <v>281</v>
      </c>
      <c r="AJ1" s="63" t="s">
        <v>280</v>
      </c>
      <c r="AK1" s="63" t="s">
        <v>279</v>
      </c>
    </row>
    <row r="2" spans="1:37" ht="13.8" x14ac:dyDescent="0.2">
      <c r="A2" s="13" t="s">
        <v>62</v>
      </c>
      <c r="B2" s="13" t="s">
        <v>42</v>
      </c>
      <c r="C2" s="13" t="s">
        <v>68</v>
      </c>
      <c r="D2" s="13" t="s">
        <v>45</v>
      </c>
      <c r="E2" s="13" t="s">
        <v>45</v>
      </c>
      <c r="F2" s="13" t="s">
        <v>5</v>
      </c>
      <c r="G2" s="24">
        <v>6.4</v>
      </c>
      <c r="H2" s="31">
        <v>27928.706581172064</v>
      </c>
      <c r="I2" s="31">
        <v>26315.049943074464</v>
      </c>
      <c r="J2" s="31">
        <v>24525.85547833499</v>
      </c>
      <c r="K2" s="31">
        <v>23536.144566629653</v>
      </c>
      <c r="L2" s="31">
        <v>21882.301999757066</v>
      </c>
      <c r="M2" s="31">
        <v>24226.742655481907</v>
      </c>
      <c r="N2" s="31">
        <v>23320.653355158993</v>
      </c>
      <c r="O2" s="31">
        <v>23205.782080340021</v>
      </c>
      <c r="P2" s="31">
        <v>20877.022927059777</v>
      </c>
      <c r="Q2" s="31">
        <v>17928.689393954406</v>
      </c>
      <c r="R2" s="31">
        <v>21523.197995007748</v>
      </c>
      <c r="S2" s="31">
        <v>19928.170385297057</v>
      </c>
      <c r="T2" s="31">
        <v>18155.643692878999</v>
      </c>
      <c r="U2" s="31">
        <v>16202.141831187719</v>
      </c>
      <c r="V2" s="31">
        <v>13177.207386079672</v>
      </c>
      <c r="W2" s="31">
        <v>13900.907976604693</v>
      </c>
      <c r="X2" s="31">
        <v>11769.533661679383</v>
      </c>
      <c r="Y2" s="31">
        <v>9967.7291146711141</v>
      </c>
      <c r="Z2" s="31">
        <v>8423.478962158275</v>
      </c>
      <c r="AA2" s="31">
        <v>6324.2536883112898</v>
      </c>
      <c r="AB2" s="31">
        <v>8569.816301675417</v>
      </c>
      <c r="AC2" s="31">
        <v>7255.762940893419</v>
      </c>
      <c r="AD2" s="31">
        <v>6715.9011754773983</v>
      </c>
      <c r="AE2" s="31">
        <v>5616.1195043119651</v>
      </c>
      <c r="AF2" s="31">
        <v>3832.8302271766797</v>
      </c>
      <c r="AG2" s="31">
        <v>3689.9503840044422</v>
      </c>
      <c r="AH2" s="31">
        <v>3722.599603310056</v>
      </c>
      <c r="AI2" s="31">
        <v>3060.3148272881822</v>
      </c>
      <c r="AJ2" s="31">
        <v>2193.5820955514992</v>
      </c>
      <c r="AK2" s="31">
        <v>1281.7536255809989</v>
      </c>
    </row>
    <row r="3" spans="1:37" ht="13.8" x14ac:dyDescent="0.2">
      <c r="A3" s="13" t="s">
        <v>62</v>
      </c>
      <c r="B3" s="13" t="s">
        <v>42</v>
      </c>
      <c r="C3" s="13" t="s">
        <v>68</v>
      </c>
      <c r="D3" s="13" t="s">
        <v>45</v>
      </c>
      <c r="E3" s="13" t="s">
        <v>45</v>
      </c>
      <c r="F3" s="13" t="s">
        <v>6</v>
      </c>
      <c r="G3" s="24">
        <v>5.3</v>
      </c>
      <c r="H3" s="31">
        <v>26605.15023800555</v>
      </c>
      <c r="I3" s="31">
        <v>25902.35495401343</v>
      </c>
      <c r="J3" s="31">
        <v>24271.028838560935</v>
      </c>
      <c r="K3" s="31">
        <v>23761.380137835622</v>
      </c>
      <c r="L3" s="31">
        <v>21914.649134958014</v>
      </c>
      <c r="M3" s="31">
        <v>24761.24852285202</v>
      </c>
      <c r="N3" s="31">
        <v>23318.667747508458</v>
      </c>
      <c r="O3" s="31">
        <v>21494.442223573587</v>
      </c>
      <c r="P3" s="31">
        <v>20774.640991330256</v>
      </c>
      <c r="Q3" s="31">
        <v>18404.382370694209</v>
      </c>
      <c r="R3" s="31">
        <v>20571.780228274671</v>
      </c>
      <c r="S3" s="31">
        <v>19566.090282794215</v>
      </c>
      <c r="T3" s="31">
        <v>17521.990616635019</v>
      </c>
      <c r="U3" s="31">
        <v>16969.204854497482</v>
      </c>
      <c r="V3" s="31">
        <v>12357.792816570054</v>
      </c>
      <c r="W3" s="31">
        <v>13324.089440950915</v>
      </c>
      <c r="X3" s="31">
        <v>11617.588246314575</v>
      </c>
      <c r="Y3" s="31">
        <v>10149.647958124331</v>
      </c>
      <c r="Z3" s="31">
        <v>9761.1530341490925</v>
      </c>
      <c r="AA3" s="31">
        <v>6299.7330441222184</v>
      </c>
      <c r="AB3" s="31">
        <v>9319.0681467298709</v>
      </c>
      <c r="AC3" s="31">
        <v>8568.5847826407462</v>
      </c>
      <c r="AD3" s="31">
        <v>6952.8524877260561</v>
      </c>
      <c r="AE3" s="31">
        <v>5965.0096807283462</v>
      </c>
      <c r="AF3" s="31">
        <v>3878.6891247544327</v>
      </c>
      <c r="AG3" s="31">
        <v>4058.545797302992</v>
      </c>
      <c r="AH3" s="31">
        <v>3551.7209575581892</v>
      </c>
      <c r="AI3" s="31">
        <v>2896.5166133612547</v>
      </c>
      <c r="AJ3" s="31">
        <v>2337.167557816585</v>
      </c>
      <c r="AK3" s="31">
        <v>1271.041535001493</v>
      </c>
    </row>
    <row r="4" spans="1:37" ht="13.8" x14ac:dyDescent="0.2">
      <c r="A4" s="13" t="s">
        <v>62</v>
      </c>
      <c r="B4" s="13" t="s">
        <v>42</v>
      </c>
      <c r="C4" s="13" t="s">
        <v>68</v>
      </c>
      <c r="D4" s="13" t="s">
        <v>45</v>
      </c>
      <c r="E4" s="13" t="s">
        <v>45</v>
      </c>
      <c r="F4" s="13" t="s">
        <v>7</v>
      </c>
      <c r="G4" s="24">
        <v>6.1</v>
      </c>
      <c r="H4" s="31">
        <v>25692.826085764787</v>
      </c>
      <c r="I4" s="31">
        <v>24140.906805639977</v>
      </c>
      <c r="J4" s="31">
        <v>23416.384641572622</v>
      </c>
      <c r="K4" s="31">
        <v>20563.291761622197</v>
      </c>
      <c r="L4" s="31">
        <v>19911.294510876378</v>
      </c>
      <c r="M4" s="31">
        <v>25013.596571516602</v>
      </c>
      <c r="N4" s="31">
        <v>24014.127061575469</v>
      </c>
      <c r="O4" s="31">
        <v>21629.225177067758</v>
      </c>
      <c r="P4" s="31">
        <v>20832.981018461971</v>
      </c>
      <c r="Q4" s="31">
        <v>17688.372743698095</v>
      </c>
      <c r="R4" s="31">
        <v>21918.121964708585</v>
      </c>
      <c r="S4" s="31">
        <v>19679.403425115193</v>
      </c>
      <c r="T4" s="31">
        <v>18437.680238018715</v>
      </c>
      <c r="U4" s="31">
        <v>16318.648613953104</v>
      </c>
      <c r="V4" s="31">
        <v>13737.573911776857</v>
      </c>
      <c r="W4" s="31">
        <v>13011.061593381271</v>
      </c>
      <c r="X4" s="31">
        <v>11440.749442402594</v>
      </c>
      <c r="Y4" s="31">
        <v>10209.92308716046</v>
      </c>
      <c r="Z4" s="31">
        <v>8436.1984906193466</v>
      </c>
      <c r="AA4" s="31">
        <v>6119.7395173034838</v>
      </c>
      <c r="AB4" s="31">
        <v>7995.3709545842721</v>
      </c>
      <c r="AC4" s="31">
        <v>7531.826430312185</v>
      </c>
      <c r="AD4" s="31">
        <v>6432.6901423713853</v>
      </c>
      <c r="AE4" s="31">
        <v>5096.8754740640261</v>
      </c>
      <c r="AF4" s="31">
        <v>3580.913583504198</v>
      </c>
      <c r="AG4" s="31">
        <v>3072.4990712444478</v>
      </c>
      <c r="AH4" s="31">
        <v>2678.535213150808</v>
      </c>
      <c r="AI4" s="31">
        <v>2275.8095777425665</v>
      </c>
      <c r="AJ4" s="31">
        <v>1729.4528990895974</v>
      </c>
      <c r="AK4" s="31">
        <v>1044.1491063642015</v>
      </c>
    </row>
    <row r="5" spans="1:37" ht="13.8" x14ac:dyDescent="0.3">
      <c r="A5" s="13" t="s">
        <v>62</v>
      </c>
      <c r="B5" s="13" t="s">
        <v>42</v>
      </c>
      <c r="C5" s="13" t="s">
        <v>68</v>
      </c>
      <c r="D5" s="13" t="s">
        <v>45</v>
      </c>
      <c r="E5" s="13" t="s">
        <v>45</v>
      </c>
      <c r="F5" s="25" t="s">
        <v>8</v>
      </c>
      <c r="G5" s="14">
        <f>AVERAGE(G2:G4)</f>
        <v>5.9333333333333327</v>
      </c>
      <c r="H5" s="15">
        <f>AVERAGE(H2:H4)</f>
        <v>26742.227634980798</v>
      </c>
      <c r="I5" s="15">
        <f t="shared" ref="I5" si="0">AVERAGE(I2:I4)</f>
        <v>25452.770567575953</v>
      </c>
      <c r="J5" s="15">
        <f t="shared" ref="J5" si="1">AVERAGE(J2:J4)</f>
        <v>24071.089652822848</v>
      </c>
      <c r="K5" s="15">
        <f t="shared" ref="K5" si="2">AVERAGE(K2:K4)</f>
        <v>22620.272155362491</v>
      </c>
      <c r="L5" s="15">
        <f>AVERAGE(L2:L4)</f>
        <v>21236.081881863822</v>
      </c>
      <c r="M5" s="15">
        <f t="shared" ref="M5" si="3">AVERAGE(M2:M4)</f>
        <v>24667.195916616842</v>
      </c>
      <c r="N5" s="15">
        <f t="shared" ref="N5" si="4">AVERAGE(N2:N4)</f>
        <v>23551.149388080976</v>
      </c>
      <c r="O5" s="15">
        <f>AVERAGE(O2:O4)</f>
        <v>22109.816493660455</v>
      </c>
      <c r="P5" s="15">
        <f t="shared" ref="P5" si="5">AVERAGE(P2:P4)</f>
        <v>20828.214978950669</v>
      </c>
      <c r="Q5" s="15">
        <f t="shared" ref="Q5" si="6">AVERAGE(Q2:Q4)</f>
        <v>18007.148169448905</v>
      </c>
      <c r="R5" s="15">
        <f>AVERAGE(R2:R4)</f>
        <v>21337.700062663669</v>
      </c>
      <c r="S5" s="15">
        <f t="shared" ref="S5" si="7">AVERAGE(S2:S4)</f>
        <v>19724.554697735486</v>
      </c>
      <c r="T5" s="15">
        <f t="shared" ref="T5" si="8">AVERAGE(T2:T4)</f>
        <v>18038.438182510912</v>
      </c>
      <c r="U5" s="15">
        <f t="shared" ref="U5" si="9">AVERAGE(U2:U4)</f>
        <v>16496.665099879436</v>
      </c>
      <c r="V5" s="15">
        <f>AVERAGE(V2:V4)</f>
        <v>13090.858038142193</v>
      </c>
      <c r="W5" s="15">
        <f t="shared" ref="W5" si="10">AVERAGE(W2:W4)</f>
        <v>13412.019670312293</v>
      </c>
      <c r="X5" s="15">
        <f t="shared" ref="X5" si="11">AVERAGE(X2:X4)</f>
        <v>11609.290450132185</v>
      </c>
      <c r="Y5" s="15">
        <f>AVERAGE(Y2:Y4)</f>
        <v>10109.100053318636</v>
      </c>
      <c r="Z5" s="15">
        <f t="shared" ref="Z5" si="12">AVERAGE(Z2:Z4)</f>
        <v>8873.6101623089053</v>
      </c>
      <c r="AA5" s="15">
        <f t="shared" ref="AA5" si="13">AVERAGE(AA2:AA4)</f>
        <v>6247.9087499123307</v>
      </c>
      <c r="AB5" s="15">
        <f>AVERAGE(AB2:AB4)</f>
        <v>8628.0851343298546</v>
      </c>
      <c r="AC5" s="15">
        <f t="shared" ref="AC5" si="14">AVERAGE(AC2:AC4)</f>
        <v>7785.3913846154501</v>
      </c>
      <c r="AD5" s="15">
        <f t="shared" ref="AD5" si="15">AVERAGE(AD2:AD4)</f>
        <v>6700.4812685249462</v>
      </c>
      <c r="AE5" s="15">
        <f t="shared" ref="AE5" si="16">AVERAGE(AE2:AE4)</f>
        <v>5559.3348863681122</v>
      </c>
      <c r="AF5" s="15">
        <f>AVERAGE(AF2:AF4)</f>
        <v>3764.14431181177</v>
      </c>
      <c r="AG5" s="15">
        <f t="shared" ref="AG5" si="17">AVERAGE(AG2:AG4)</f>
        <v>3606.998417517294</v>
      </c>
      <c r="AH5" s="15">
        <f t="shared" ref="AH5" si="18">AVERAGE(AH2:AH4)</f>
        <v>3317.6185913396844</v>
      </c>
      <c r="AI5" s="15">
        <f>AVERAGE(AI2:AI4)</f>
        <v>2744.2136727973343</v>
      </c>
      <c r="AJ5" s="15">
        <f t="shared" ref="AJ5" si="19">AVERAGE(AJ2:AJ4)</f>
        <v>2086.7341841525608</v>
      </c>
      <c r="AK5" s="15">
        <f t="shared" ref="AK5" si="20">AVERAGE(AK2:AK4)</f>
        <v>1198.9814223155645</v>
      </c>
    </row>
    <row r="6" spans="1:37" ht="13.8" x14ac:dyDescent="0.2">
      <c r="A6" s="13" t="s">
        <v>62</v>
      </c>
      <c r="B6" s="13" t="s">
        <v>42</v>
      </c>
      <c r="C6" s="13" t="s">
        <v>68</v>
      </c>
      <c r="D6" s="13" t="s">
        <v>55</v>
      </c>
      <c r="E6" s="13" t="s">
        <v>56</v>
      </c>
      <c r="F6" s="13" t="s">
        <v>9</v>
      </c>
      <c r="G6" s="14">
        <v>9.3000000000000007</v>
      </c>
      <c r="H6" s="31">
        <v>25168.651683696531</v>
      </c>
      <c r="I6" s="31">
        <v>23068.980020745392</v>
      </c>
      <c r="J6" s="31">
        <v>20717.087006274156</v>
      </c>
      <c r="K6" s="31">
        <v>19483.312592550144</v>
      </c>
      <c r="L6" s="31">
        <v>18171.099326405671</v>
      </c>
      <c r="M6" s="31">
        <v>22292.225543892258</v>
      </c>
      <c r="N6" s="31">
        <v>19350.48406137307</v>
      </c>
      <c r="O6" s="31">
        <v>18434.20884292612</v>
      </c>
      <c r="P6" s="31">
        <v>17508.750311536867</v>
      </c>
      <c r="Q6" s="31">
        <v>15668.42896991242</v>
      </c>
      <c r="R6" s="31">
        <v>16989.907654270337</v>
      </c>
      <c r="S6" s="31">
        <v>15968.72311628854</v>
      </c>
      <c r="T6" s="31">
        <v>14477.355506719365</v>
      </c>
      <c r="U6" s="31">
        <v>12768.411768184429</v>
      </c>
      <c r="V6" s="31">
        <v>10738.225404978193</v>
      </c>
      <c r="W6" s="31">
        <v>11223.098773991842</v>
      </c>
      <c r="X6" s="31">
        <v>10655.720664764294</v>
      </c>
      <c r="Y6" s="31">
        <v>9677.2273604374714</v>
      </c>
      <c r="Z6" s="31">
        <v>8212.076255508231</v>
      </c>
      <c r="AA6" s="31">
        <v>6332.4640772109633</v>
      </c>
      <c r="AB6" s="31">
        <v>7029.1486663253754</v>
      </c>
      <c r="AC6" s="31">
        <v>6509.1183072129315</v>
      </c>
      <c r="AD6" s="31">
        <v>5842.6091852986137</v>
      </c>
      <c r="AE6" s="31">
        <v>4961.1152859763833</v>
      </c>
      <c r="AF6" s="31">
        <v>3499.3198148972092</v>
      </c>
      <c r="AG6" s="31">
        <v>3182.1193077454864</v>
      </c>
      <c r="AH6" s="31">
        <v>2720.1941243488454</v>
      </c>
      <c r="AI6" s="31">
        <v>2426.9203380525892</v>
      </c>
      <c r="AJ6" s="31">
        <v>2019.3599961412265</v>
      </c>
      <c r="AK6" s="31">
        <v>1307.6844144244958</v>
      </c>
    </row>
    <row r="7" spans="1:37" ht="13.8" x14ac:dyDescent="0.2">
      <c r="A7" s="13" t="s">
        <v>62</v>
      </c>
      <c r="B7" s="13" t="s">
        <v>42</v>
      </c>
      <c r="C7" s="13" t="s">
        <v>68</v>
      </c>
      <c r="D7" s="13" t="s">
        <v>55</v>
      </c>
      <c r="E7" s="13" t="s">
        <v>56</v>
      </c>
      <c r="F7" s="13" t="s">
        <v>10</v>
      </c>
      <c r="G7" s="24">
        <v>8.1</v>
      </c>
      <c r="H7" s="31">
        <v>26220.697198918329</v>
      </c>
      <c r="I7" s="31">
        <v>25738.004032536861</v>
      </c>
      <c r="J7" s="31">
        <v>25358.742328551838</v>
      </c>
      <c r="K7" s="31">
        <v>24216.312904115308</v>
      </c>
      <c r="L7" s="31">
        <v>21889.268266576146</v>
      </c>
      <c r="M7" s="31">
        <v>20820.848248536913</v>
      </c>
      <c r="N7" s="31">
        <v>20825.013926936401</v>
      </c>
      <c r="O7" s="31">
        <v>19461.68661361283</v>
      </c>
      <c r="P7" s="31">
        <v>18236.021547678774</v>
      </c>
      <c r="Q7" s="31">
        <v>15292.25957015299</v>
      </c>
      <c r="R7" s="31">
        <v>17389.114764650265</v>
      </c>
      <c r="S7" s="31">
        <v>16051.701471744183</v>
      </c>
      <c r="T7" s="31">
        <v>14727.038259369545</v>
      </c>
      <c r="U7" s="31">
        <v>13482.865217809773</v>
      </c>
      <c r="V7" s="31">
        <v>10683.019484146509</v>
      </c>
      <c r="W7" s="31">
        <v>11188.811963824148</v>
      </c>
      <c r="X7" s="31">
        <v>9685.2177897146757</v>
      </c>
      <c r="Y7" s="31">
        <v>8480.5350058456806</v>
      </c>
      <c r="Z7" s="31">
        <v>6996.0546238360739</v>
      </c>
      <c r="AA7" s="31">
        <v>5280.526965506092</v>
      </c>
      <c r="AB7" s="31">
        <v>8542.6982978813921</v>
      </c>
      <c r="AC7" s="31">
        <v>7777.4972388969763</v>
      </c>
      <c r="AD7" s="31">
        <v>5839.1351697844284</v>
      </c>
      <c r="AE7" s="31">
        <v>4566.91998826279</v>
      </c>
      <c r="AF7" s="31">
        <v>3071.7265435490458</v>
      </c>
      <c r="AG7" s="31">
        <v>3121.4938016490019</v>
      </c>
      <c r="AH7" s="31">
        <v>3146.4771648897586</v>
      </c>
      <c r="AI7" s="31">
        <v>2503.1150040009152</v>
      </c>
      <c r="AJ7" s="31">
        <v>1895.2665764965459</v>
      </c>
      <c r="AK7" s="31">
        <v>1012.8017897089263</v>
      </c>
    </row>
    <row r="8" spans="1:37" ht="13.8" x14ac:dyDescent="0.2">
      <c r="A8" s="13" t="s">
        <v>62</v>
      </c>
      <c r="B8" s="13" t="s">
        <v>42</v>
      </c>
      <c r="C8" s="13" t="s">
        <v>68</v>
      </c>
      <c r="D8" s="13" t="s">
        <v>55</v>
      </c>
      <c r="E8" s="13" t="s">
        <v>56</v>
      </c>
      <c r="F8" s="13" t="s">
        <v>11</v>
      </c>
      <c r="G8" s="24">
        <v>6.7</v>
      </c>
      <c r="H8" s="31">
        <v>27036.160653608335</v>
      </c>
      <c r="I8" s="31">
        <v>26838.580880005225</v>
      </c>
      <c r="J8" s="31">
        <v>26372.77348778546</v>
      </c>
      <c r="K8" s="31">
        <v>26102.21496917804</v>
      </c>
      <c r="L8" s="31">
        <v>22333.729029845705</v>
      </c>
      <c r="M8" s="31">
        <v>20963.972827948503</v>
      </c>
      <c r="N8" s="31">
        <v>23280.117017579443</v>
      </c>
      <c r="O8" s="31">
        <v>22091.455507608862</v>
      </c>
      <c r="P8" s="31">
        <v>20879.398189727781</v>
      </c>
      <c r="Q8" s="31">
        <v>18406.35964809922</v>
      </c>
      <c r="R8" s="31">
        <v>17183.427192487979</v>
      </c>
      <c r="S8" s="31">
        <v>15983.125235134999</v>
      </c>
      <c r="T8" s="31">
        <v>15105.030480087262</v>
      </c>
      <c r="U8" s="31">
        <v>13490.646355533721</v>
      </c>
      <c r="V8" s="31">
        <v>11277.825077918509</v>
      </c>
      <c r="W8" s="31">
        <v>11300.651346743505</v>
      </c>
      <c r="X8" s="31">
        <v>10150.743934869011</v>
      </c>
      <c r="Y8" s="31">
        <v>9179.2209184103212</v>
      </c>
      <c r="Z8" s="31">
        <v>8283.2834227004423</v>
      </c>
      <c r="AA8" s="31">
        <v>6252.9498542977271</v>
      </c>
      <c r="AB8" s="31">
        <v>8027.1841377867677</v>
      </c>
      <c r="AC8" s="31">
        <v>7845.8319083271927</v>
      </c>
      <c r="AD8" s="31">
        <v>6610.1039666836868</v>
      </c>
      <c r="AE8" s="31">
        <v>5799.1193636491253</v>
      </c>
      <c r="AF8" s="31">
        <v>3414.0111219245046</v>
      </c>
      <c r="AG8" s="31">
        <v>3467.0767692180007</v>
      </c>
      <c r="AH8" s="31">
        <v>3016.0933015590085</v>
      </c>
      <c r="AI8" s="31">
        <v>2701.4869115123797</v>
      </c>
      <c r="AJ8" s="31">
        <v>1971.6317670372932</v>
      </c>
      <c r="AK8" s="31">
        <v>1232.2931608293418</v>
      </c>
    </row>
    <row r="9" spans="1:37" ht="13.8" x14ac:dyDescent="0.3">
      <c r="A9" s="13" t="s">
        <v>62</v>
      </c>
      <c r="B9" s="13" t="s">
        <v>42</v>
      </c>
      <c r="C9" s="13" t="s">
        <v>68</v>
      </c>
      <c r="D9" s="13" t="s">
        <v>55</v>
      </c>
      <c r="E9" s="13" t="s">
        <v>56</v>
      </c>
      <c r="F9" s="25" t="s">
        <v>22</v>
      </c>
      <c r="G9" s="14">
        <f>AVERAGE(G6:G8)</f>
        <v>8.0333333333333332</v>
      </c>
      <c r="H9" s="15">
        <f>AVERAGE(H6:H8)</f>
        <v>26141.836512074398</v>
      </c>
      <c r="I9" s="15">
        <f t="shared" ref="I9" si="21">AVERAGE(I6:I8)</f>
        <v>25215.188311095826</v>
      </c>
      <c r="J9" s="15">
        <f t="shared" ref="J9" si="22">AVERAGE(J6:J8)</f>
        <v>24149.534274203819</v>
      </c>
      <c r="K9" s="15">
        <f t="shared" ref="K9" si="23">AVERAGE(K6:K8)</f>
        <v>23267.280155281162</v>
      </c>
      <c r="L9" s="15">
        <f>AVERAGE(L6:L8)</f>
        <v>20798.032207609172</v>
      </c>
      <c r="M9" s="15">
        <f t="shared" ref="M9" si="24">AVERAGE(M6:M8)</f>
        <v>21359.015540125893</v>
      </c>
      <c r="N9" s="15">
        <f t="shared" ref="N9" si="25">AVERAGE(N6:N8)</f>
        <v>21151.871668629639</v>
      </c>
      <c r="O9" s="15">
        <f>AVERAGE(O6:O8)</f>
        <v>19995.783654715939</v>
      </c>
      <c r="P9" s="15">
        <f t="shared" ref="P9" si="26">AVERAGE(P6:P8)</f>
        <v>18874.723349647811</v>
      </c>
      <c r="Q9" s="15">
        <f t="shared" ref="Q9" si="27">AVERAGE(Q6:Q8)</f>
        <v>16455.682729388209</v>
      </c>
      <c r="R9" s="15">
        <f>AVERAGE(R6:R8)</f>
        <v>17187.483203802862</v>
      </c>
      <c r="S9" s="15">
        <f t="shared" ref="S9" si="28">AVERAGE(S6:S8)</f>
        <v>16001.183274389239</v>
      </c>
      <c r="T9" s="15">
        <f t="shared" ref="T9" si="29">AVERAGE(T6:T8)</f>
        <v>14769.808082058726</v>
      </c>
      <c r="U9" s="15">
        <f t="shared" ref="U9" si="30">AVERAGE(U6:U8)</f>
        <v>13247.307780509307</v>
      </c>
      <c r="V9" s="15">
        <f>AVERAGE(V6:V8)</f>
        <v>10899.689989014405</v>
      </c>
      <c r="W9" s="15">
        <f t="shared" ref="W9" si="31">AVERAGE(W6:W8)</f>
        <v>11237.520694853165</v>
      </c>
      <c r="X9" s="15">
        <f t="shared" ref="X9" si="32">AVERAGE(X6:X8)</f>
        <v>10163.89412978266</v>
      </c>
      <c r="Y9" s="15">
        <f>AVERAGE(Y6:Y8)</f>
        <v>9112.3277615644911</v>
      </c>
      <c r="Z9" s="15">
        <f t="shared" ref="Z9" si="33">AVERAGE(Z6:Z8)</f>
        <v>7830.4714340149158</v>
      </c>
      <c r="AA9" s="15">
        <f t="shared" ref="AA9" si="34">AVERAGE(AA6:AA8)</f>
        <v>5955.3136323382605</v>
      </c>
      <c r="AB9" s="15">
        <f>AVERAGE(AB6:AB8)</f>
        <v>7866.3437006645117</v>
      </c>
      <c r="AC9" s="15">
        <f t="shared" ref="AC9" si="35">AVERAGE(AC6:AC8)</f>
        <v>7377.4824848123671</v>
      </c>
      <c r="AD9" s="15">
        <f t="shared" ref="AD9" si="36">AVERAGE(AD6:AD8)</f>
        <v>6097.2827739222439</v>
      </c>
      <c r="AE9" s="15">
        <f t="shared" ref="AE9" si="37">AVERAGE(AE6:AE8)</f>
        <v>5109.0515459627668</v>
      </c>
      <c r="AF9" s="15">
        <f>AVERAGE(AF6:AF8)</f>
        <v>3328.35249345692</v>
      </c>
      <c r="AG9" s="15">
        <f t="shared" ref="AG9" si="38">AVERAGE(AG6:AG8)</f>
        <v>3256.8966262041627</v>
      </c>
      <c r="AH9" s="15">
        <f t="shared" ref="AH9" si="39">AVERAGE(AH6:AH8)</f>
        <v>2960.9215302658708</v>
      </c>
      <c r="AI9" s="15">
        <f>AVERAGE(AI6:AI8)</f>
        <v>2543.8407511886285</v>
      </c>
      <c r="AJ9" s="15">
        <f t="shared" ref="AJ9" si="40">AVERAGE(AJ6:AJ8)</f>
        <v>1962.0861132250218</v>
      </c>
      <c r="AK9" s="15">
        <f t="shared" ref="AK9" si="41">AVERAGE(AK6:AK8)</f>
        <v>1184.2597883209212</v>
      </c>
    </row>
    <row r="10" spans="1:37" ht="13.8" x14ac:dyDescent="0.2">
      <c r="A10" s="13" t="s">
        <v>63</v>
      </c>
      <c r="B10" s="13" t="s">
        <v>41</v>
      </c>
      <c r="C10" s="13" t="s">
        <v>68</v>
      </c>
      <c r="D10" s="13" t="s">
        <v>45</v>
      </c>
      <c r="E10" s="13" t="s">
        <v>45</v>
      </c>
      <c r="F10" s="13" t="s">
        <v>15</v>
      </c>
      <c r="G10" s="14">
        <v>1.7</v>
      </c>
      <c r="H10" s="15">
        <v>33394.699047280512</v>
      </c>
      <c r="I10" s="15">
        <v>32329.937659758889</v>
      </c>
      <c r="J10" s="15">
        <v>31192.291408938192</v>
      </c>
      <c r="K10" s="15">
        <v>31500.760044695431</v>
      </c>
      <c r="L10" s="15">
        <v>28882.765517805394</v>
      </c>
      <c r="M10" s="15">
        <v>28502.512628155684</v>
      </c>
      <c r="N10" s="15">
        <v>27780.230544926875</v>
      </c>
      <c r="O10" s="15">
        <v>25899.762290789091</v>
      </c>
      <c r="P10" s="15">
        <v>23238.06198881516</v>
      </c>
      <c r="Q10" s="15">
        <v>21336.155583369331</v>
      </c>
      <c r="R10" s="15">
        <v>17443.641951001191</v>
      </c>
      <c r="S10" s="15">
        <v>15475.187349300744</v>
      </c>
      <c r="T10" s="15">
        <v>14032.398416659964</v>
      </c>
      <c r="U10" s="15">
        <v>12197.120582027841</v>
      </c>
      <c r="V10" s="15">
        <v>9072.0068622365452</v>
      </c>
      <c r="W10" s="15">
        <v>17443.641951001191</v>
      </c>
      <c r="X10" s="15">
        <v>15475.187349300744</v>
      </c>
      <c r="Y10" s="15">
        <v>14032.398416659964</v>
      </c>
      <c r="Z10" s="15">
        <v>12197.120582027841</v>
      </c>
      <c r="AA10" s="15">
        <v>9072.0068622365452</v>
      </c>
      <c r="AB10" s="15">
        <v>7903.8275528641561</v>
      </c>
      <c r="AC10" s="15">
        <v>7270.1064511197364</v>
      </c>
      <c r="AD10" s="15">
        <v>6817.7471161363601</v>
      </c>
      <c r="AE10" s="15">
        <v>5269.2382372023758</v>
      </c>
      <c r="AF10" s="15">
        <v>3461.1731118072848</v>
      </c>
      <c r="AG10" s="15">
        <v>4103.998819286744</v>
      </c>
      <c r="AH10" s="15">
        <v>3526.0677189329576</v>
      </c>
      <c r="AI10" s="15">
        <v>3033.7053388801646</v>
      </c>
      <c r="AJ10" s="15">
        <v>2726.3479239933999</v>
      </c>
      <c r="AK10" s="15">
        <v>1458.287235877177</v>
      </c>
    </row>
    <row r="11" spans="1:37" ht="13.8" x14ac:dyDescent="0.2">
      <c r="A11" s="13" t="s">
        <v>63</v>
      </c>
      <c r="B11" s="13" t="s">
        <v>41</v>
      </c>
      <c r="C11" s="13" t="s">
        <v>68</v>
      </c>
      <c r="D11" s="13" t="s">
        <v>45</v>
      </c>
      <c r="E11" s="13" t="s">
        <v>45</v>
      </c>
      <c r="F11" s="13" t="s">
        <v>16</v>
      </c>
      <c r="G11" s="14">
        <v>6.4</v>
      </c>
      <c r="H11" s="15">
        <v>35948.139013134372</v>
      </c>
      <c r="I11" s="15">
        <v>34528.3624585867</v>
      </c>
      <c r="J11" s="15">
        <v>33763.29380601555</v>
      </c>
      <c r="K11" s="15">
        <v>34459.487705175372</v>
      </c>
      <c r="L11" s="15">
        <v>29665.383883133691</v>
      </c>
      <c r="M11" s="15">
        <v>30017.038810608945</v>
      </c>
      <c r="N11" s="15">
        <v>31860.943399142972</v>
      </c>
      <c r="O11" s="15">
        <v>34144.964156928261</v>
      </c>
      <c r="P11" s="15">
        <v>28331.747969247655</v>
      </c>
      <c r="Q11" s="15">
        <v>25609.342222864419</v>
      </c>
      <c r="R11" s="15">
        <v>25847.530234129568</v>
      </c>
      <c r="S11" s="15">
        <v>22155.265609728198</v>
      </c>
      <c r="T11" s="15">
        <v>20731.072388677519</v>
      </c>
      <c r="U11" s="15">
        <v>18624.375027183029</v>
      </c>
      <c r="V11" s="15">
        <v>15726.707655266442</v>
      </c>
      <c r="W11" s="15">
        <v>18158.140593195993</v>
      </c>
      <c r="X11" s="15">
        <v>16563.383663495835</v>
      </c>
      <c r="Y11" s="15">
        <v>15979.485448921032</v>
      </c>
      <c r="Z11" s="15">
        <v>14326.733952354434</v>
      </c>
      <c r="AA11" s="15">
        <v>11015.036123918298</v>
      </c>
      <c r="AB11" s="15">
        <v>9805.6332936422677</v>
      </c>
      <c r="AC11" s="15">
        <v>8599.5373415015038</v>
      </c>
      <c r="AD11" s="15">
        <v>7851.9844926463011</v>
      </c>
      <c r="AE11" s="15">
        <v>7193.446347763399</v>
      </c>
      <c r="AF11" s="15">
        <v>4752.5813024217041</v>
      </c>
      <c r="AG11" s="15">
        <v>4635.5299007414533</v>
      </c>
      <c r="AH11" s="15">
        <v>4708.8480507858994</v>
      </c>
      <c r="AI11" s="15">
        <v>3913.3088479360308</v>
      </c>
      <c r="AJ11" s="15">
        <v>2819.5366639963136</v>
      </c>
      <c r="AK11" s="15">
        <v>1664.7910630863801</v>
      </c>
    </row>
    <row r="12" spans="1:37" ht="13.8" x14ac:dyDescent="0.2">
      <c r="A12" s="13" t="s">
        <v>63</v>
      </c>
      <c r="B12" s="13" t="s">
        <v>41</v>
      </c>
      <c r="C12" s="13" t="s">
        <v>68</v>
      </c>
      <c r="D12" s="13" t="s">
        <v>45</v>
      </c>
      <c r="E12" s="13" t="s">
        <v>45</v>
      </c>
      <c r="F12" s="13" t="s">
        <v>17</v>
      </c>
      <c r="G12" s="14">
        <v>1.4</v>
      </c>
      <c r="H12" s="15">
        <v>32052.247170968818</v>
      </c>
      <c r="I12" s="15">
        <v>31187.226831784377</v>
      </c>
      <c r="J12" s="15">
        <v>30541.323028480481</v>
      </c>
      <c r="K12" s="15">
        <v>27977.834095273985</v>
      </c>
      <c r="L12" s="15">
        <v>25335.812992411618</v>
      </c>
      <c r="M12" s="15">
        <v>27458.359127320153</v>
      </c>
      <c r="N12" s="15">
        <v>27079.008709756352</v>
      </c>
      <c r="O12" s="15">
        <v>27993.713227519474</v>
      </c>
      <c r="P12" s="15">
        <v>26536.727819602103</v>
      </c>
      <c r="Q12" s="15">
        <v>22046.848385542835</v>
      </c>
      <c r="R12" s="15">
        <v>17562.649922153665</v>
      </c>
      <c r="S12" s="15">
        <v>16065.236903676401</v>
      </c>
      <c r="T12" s="15">
        <v>14865.40778077295</v>
      </c>
      <c r="U12" s="15">
        <v>13967.997511705553</v>
      </c>
      <c r="V12" s="15">
        <v>10806.17123914472</v>
      </c>
      <c r="W12" s="15">
        <v>17423.533076742122</v>
      </c>
      <c r="X12" s="15">
        <v>13899.774330984299</v>
      </c>
      <c r="Y12" s="15">
        <v>11858.313907438618</v>
      </c>
      <c r="Z12" s="15">
        <v>9904.3081630733341</v>
      </c>
      <c r="AA12" s="15">
        <v>6462.0496064373465</v>
      </c>
      <c r="AB12" s="15">
        <v>11376.334199999999</v>
      </c>
      <c r="AC12" s="15">
        <v>10884.800359999999</v>
      </c>
      <c r="AD12" s="15">
        <v>8818.4735668414251</v>
      </c>
      <c r="AE12" s="15">
        <v>5733.4424834851216</v>
      </c>
      <c r="AF12" s="15">
        <v>3534.7871974835393</v>
      </c>
      <c r="AG12" s="15">
        <v>5964.2393129816946</v>
      </c>
      <c r="AH12" s="15">
        <v>5490.4576126102238</v>
      </c>
      <c r="AI12" s="15">
        <v>5048.6479004135344</v>
      </c>
      <c r="AJ12" s="15">
        <v>2746.0432018600586</v>
      </c>
      <c r="AK12" s="15">
        <v>1549.4229059499824</v>
      </c>
    </row>
    <row r="13" spans="1:37" ht="13.8" x14ac:dyDescent="0.3">
      <c r="A13" s="13" t="s">
        <v>63</v>
      </c>
      <c r="B13" s="13" t="s">
        <v>41</v>
      </c>
      <c r="C13" s="13" t="s">
        <v>68</v>
      </c>
      <c r="D13" s="13" t="s">
        <v>45</v>
      </c>
      <c r="E13" s="13" t="s">
        <v>45</v>
      </c>
      <c r="F13" s="25" t="s">
        <v>18</v>
      </c>
      <c r="G13" s="14">
        <f>AVERAGE(G10:G12)</f>
        <v>3.1666666666666665</v>
      </c>
      <c r="H13" s="15">
        <f>AVERAGE(H10:H12)</f>
        <v>33798.361743794572</v>
      </c>
      <c r="I13" s="15">
        <f t="shared" ref="I13" si="42">AVERAGE(I10:I12)</f>
        <v>32681.842316709994</v>
      </c>
      <c r="J13" s="15">
        <f t="shared" ref="J13" si="43">AVERAGE(J10:J12)</f>
        <v>31832.302747811405</v>
      </c>
      <c r="K13" s="15">
        <f t="shared" ref="K13" si="44">AVERAGE(K10:K12)</f>
        <v>31312.693948381595</v>
      </c>
      <c r="L13" s="15">
        <f>AVERAGE(L10:L12)</f>
        <v>27961.32079778357</v>
      </c>
      <c r="M13" s="15">
        <f t="shared" ref="M13" si="45">AVERAGE(M10:M12)</f>
        <v>28659.303522028262</v>
      </c>
      <c r="N13" s="15">
        <f t="shared" ref="N13" si="46">AVERAGE(N10:N12)</f>
        <v>28906.727551275399</v>
      </c>
      <c r="O13" s="15">
        <f>AVERAGE(O10:O12)</f>
        <v>29346.146558412274</v>
      </c>
      <c r="P13" s="15">
        <f t="shared" ref="P13" si="47">AVERAGE(P10:P12)</f>
        <v>26035.512592554976</v>
      </c>
      <c r="Q13" s="15">
        <f t="shared" ref="Q13" si="48">AVERAGE(Q10:Q12)</f>
        <v>22997.448730592194</v>
      </c>
      <c r="R13" s="15">
        <f>AVERAGE(R10:R12)</f>
        <v>20284.607369094807</v>
      </c>
      <c r="S13" s="15">
        <f t="shared" ref="S13" si="49">AVERAGE(S10:S12)</f>
        <v>17898.56328756845</v>
      </c>
      <c r="T13" s="15">
        <f t="shared" ref="T13" si="50">AVERAGE(T10:T12)</f>
        <v>16542.959528703479</v>
      </c>
      <c r="U13" s="15">
        <f t="shared" ref="U13" si="51">AVERAGE(U10:U12)</f>
        <v>14929.831040305473</v>
      </c>
      <c r="V13" s="15">
        <f>AVERAGE(V10:V12)</f>
        <v>11868.295252215903</v>
      </c>
      <c r="W13" s="15">
        <f t="shared" ref="W13" si="52">AVERAGE(W10:W12)</f>
        <v>17675.10520697977</v>
      </c>
      <c r="X13" s="15">
        <f t="shared" ref="X13" si="53">AVERAGE(X10:X12)</f>
        <v>15312.781781260293</v>
      </c>
      <c r="Y13" s="15">
        <f>AVERAGE(Y10:Y12)</f>
        <v>13956.732591006539</v>
      </c>
      <c r="Z13" s="15">
        <f t="shared" ref="Z13" si="54">AVERAGE(Z10:Z12)</f>
        <v>12142.720899151871</v>
      </c>
      <c r="AA13" s="15">
        <f t="shared" ref="AA13" si="55">AVERAGE(AA10:AA12)</f>
        <v>8849.6975308640631</v>
      </c>
      <c r="AB13" s="15">
        <f>AVERAGE(AB10:AB12)</f>
        <v>9695.2650155021402</v>
      </c>
      <c r="AC13" s="15">
        <f t="shared" ref="AC13" si="56">AVERAGE(AC10:AC12)</f>
        <v>8918.1480508737459</v>
      </c>
      <c r="AD13" s="15">
        <f t="shared" ref="AD13" si="57">AVERAGE(AD10:AD12)</f>
        <v>7829.4017252080293</v>
      </c>
      <c r="AE13" s="15">
        <f t="shared" ref="AE13" si="58">AVERAGE(AE10:AE12)</f>
        <v>6065.3756894836324</v>
      </c>
      <c r="AF13" s="15">
        <f>AVERAGE(AF10:AF12)</f>
        <v>3916.1805372375093</v>
      </c>
      <c r="AG13" s="15">
        <f t="shared" ref="AG13" si="59">AVERAGE(AG10:AG12)</f>
        <v>4901.2560110032973</v>
      </c>
      <c r="AH13" s="15">
        <f t="shared" ref="AH13" si="60">AVERAGE(AH10:AH12)</f>
        <v>4575.1244607763601</v>
      </c>
      <c r="AI13" s="15">
        <f>AVERAGE(AI10:AI12)</f>
        <v>3998.5540290765766</v>
      </c>
      <c r="AJ13" s="15">
        <f t="shared" ref="AJ13" si="61">AVERAGE(AJ10:AJ12)</f>
        <v>2763.9759299499237</v>
      </c>
      <c r="AK13" s="15">
        <f t="shared" ref="AK13" si="62">AVERAGE(AK10:AK12)</f>
        <v>1557.5004016378464</v>
      </c>
    </row>
    <row r="14" spans="1:37" ht="13.8" x14ac:dyDescent="0.2">
      <c r="A14" s="13" t="s">
        <v>63</v>
      </c>
      <c r="B14" s="13" t="s">
        <v>41</v>
      </c>
      <c r="C14" s="13" t="s">
        <v>68</v>
      </c>
      <c r="D14" s="13" t="s">
        <v>53</v>
      </c>
      <c r="E14" s="13" t="s">
        <v>54</v>
      </c>
      <c r="F14" s="13" t="s">
        <v>1</v>
      </c>
      <c r="G14" s="24">
        <v>11.2</v>
      </c>
      <c r="H14" s="31">
        <v>28782.849222288594</v>
      </c>
      <c r="I14" s="31">
        <v>28526.235129914196</v>
      </c>
      <c r="J14" s="31">
        <v>27058.658538676467</v>
      </c>
      <c r="K14" s="31">
        <v>26101.782248487896</v>
      </c>
      <c r="L14" s="31">
        <v>22598.79297454789</v>
      </c>
      <c r="M14" s="31">
        <v>26271.694612390223</v>
      </c>
      <c r="N14" s="31">
        <v>25328.183984963143</v>
      </c>
      <c r="O14" s="31">
        <v>22659.685365319867</v>
      </c>
      <c r="P14" s="31">
        <v>22533.190608320452</v>
      </c>
      <c r="Q14" s="31">
        <v>17786.898613901703</v>
      </c>
      <c r="R14" s="31">
        <v>19628.980747183901</v>
      </c>
      <c r="S14" s="31">
        <v>18096.998634678344</v>
      </c>
      <c r="T14" s="31">
        <v>17267.57713714704</v>
      </c>
      <c r="U14" s="31">
        <v>14979.772489297606</v>
      </c>
      <c r="V14" s="31">
        <v>12444.156048950725</v>
      </c>
      <c r="W14" s="31">
        <v>15262.58618336552</v>
      </c>
      <c r="X14" s="31">
        <v>13830.109561664227</v>
      </c>
      <c r="Y14" s="31">
        <v>12347.658792012191</v>
      </c>
      <c r="Z14" s="31">
        <v>10441.596145988377</v>
      </c>
      <c r="AA14" s="31">
        <v>7120.961870483372</v>
      </c>
      <c r="AB14" s="31">
        <v>7362.4724336725649</v>
      </c>
      <c r="AC14" s="31">
        <v>7094.4293382153282</v>
      </c>
      <c r="AD14" s="31">
        <v>6125.6735204579327</v>
      </c>
      <c r="AE14" s="31">
        <v>4666.1899051323035</v>
      </c>
      <c r="AF14" s="31">
        <v>2923.6946541772759</v>
      </c>
      <c r="AG14" s="31">
        <v>3302.9680279252107</v>
      </c>
      <c r="AH14" s="31">
        <v>2633.9226282431255</v>
      </c>
      <c r="AI14" s="31">
        <v>2098.4915129692645</v>
      </c>
      <c r="AJ14" s="31">
        <v>1754.653708771089</v>
      </c>
      <c r="AK14" s="31">
        <v>1075.7668739200799</v>
      </c>
    </row>
    <row r="15" spans="1:37" ht="13.8" x14ac:dyDescent="0.2">
      <c r="A15" s="13" t="s">
        <v>63</v>
      </c>
      <c r="B15" s="13" t="s">
        <v>41</v>
      </c>
      <c r="C15" s="13" t="s">
        <v>68</v>
      </c>
      <c r="D15" s="13" t="s">
        <v>53</v>
      </c>
      <c r="E15" s="13" t="s">
        <v>54</v>
      </c>
      <c r="F15" s="13" t="s">
        <v>2</v>
      </c>
      <c r="G15" s="24">
        <v>10.4</v>
      </c>
      <c r="H15" s="31">
        <v>26399.628356094916</v>
      </c>
      <c r="I15" s="31">
        <v>23255.365110109276</v>
      </c>
      <c r="J15" s="31">
        <v>26302.767776037526</v>
      </c>
      <c r="K15" s="31">
        <v>23909.032718102128</v>
      </c>
      <c r="L15" s="31">
        <v>23065.212752791464</v>
      </c>
      <c r="M15" s="31">
        <v>23394.734443595673</v>
      </c>
      <c r="N15" s="31">
        <v>20423.20760913497</v>
      </c>
      <c r="O15" s="31">
        <v>20598.432453245739</v>
      </c>
      <c r="P15" s="31">
        <v>18317.291043912988</v>
      </c>
      <c r="Q15" s="31">
        <v>15344.672703315904</v>
      </c>
      <c r="R15" s="31">
        <v>20780.735888945896</v>
      </c>
      <c r="S15" s="31">
        <v>22926.235042652272</v>
      </c>
      <c r="T15" s="31">
        <v>20917.762467252021</v>
      </c>
      <c r="U15" s="31">
        <v>18271.656168197151</v>
      </c>
      <c r="V15" s="31">
        <v>11985.317538335115</v>
      </c>
      <c r="W15" s="31">
        <v>14178.859153498986</v>
      </c>
      <c r="X15" s="31">
        <v>12571.084549580595</v>
      </c>
      <c r="Y15" s="31">
        <v>11713.628949255146</v>
      </c>
      <c r="Z15" s="31">
        <v>9380.6475352545403</v>
      </c>
      <c r="AA15" s="31">
        <v>6306.3510146764274</v>
      </c>
      <c r="AB15" s="31">
        <v>7608.4498580631362</v>
      </c>
      <c r="AC15" s="31">
        <v>6706.7820820397337</v>
      </c>
      <c r="AD15" s="31">
        <v>6035.6004584275497</v>
      </c>
      <c r="AE15" s="31">
        <v>4509.754651339168</v>
      </c>
      <c r="AF15" s="31">
        <v>2541.1737645443186</v>
      </c>
      <c r="AG15" s="31">
        <v>3130.8395039871643</v>
      </c>
      <c r="AH15" s="31">
        <v>2466.021537330194</v>
      </c>
      <c r="AI15" s="31">
        <v>1901.6754437027569</v>
      </c>
      <c r="AJ15" s="31">
        <v>1371.5403564958697</v>
      </c>
      <c r="AK15" s="31">
        <v>672.825331434183</v>
      </c>
    </row>
    <row r="16" spans="1:37" ht="13.8" x14ac:dyDescent="0.2">
      <c r="A16" s="13" t="s">
        <v>63</v>
      </c>
      <c r="B16" s="13" t="s">
        <v>41</v>
      </c>
      <c r="C16" s="13" t="s">
        <v>68</v>
      </c>
      <c r="D16" s="13" t="s">
        <v>53</v>
      </c>
      <c r="E16" s="13" t="s">
        <v>54</v>
      </c>
      <c r="F16" s="13" t="s">
        <v>3</v>
      </c>
      <c r="G16" s="24">
        <v>8.9</v>
      </c>
      <c r="H16" s="31">
        <v>30168.948590044165</v>
      </c>
      <c r="I16" s="31">
        <v>30026.081325219406</v>
      </c>
      <c r="J16" s="31">
        <v>29457.093158487016</v>
      </c>
      <c r="K16" s="31">
        <v>27322.74747131344</v>
      </c>
      <c r="L16" s="31">
        <v>26358.447489157326</v>
      </c>
      <c r="M16" s="31">
        <v>28473.210313269446</v>
      </c>
      <c r="N16" s="31">
        <v>25344.570604940825</v>
      </c>
      <c r="O16" s="31">
        <v>23092.26725674855</v>
      </c>
      <c r="P16" s="31">
        <v>22441.68038586359</v>
      </c>
      <c r="Q16" s="31">
        <v>18839.944849265692</v>
      </c>
      <c r="R16" s="31">
        <v>20718.823780138264</v>
      </c>
      <c r="S16" s="31">
        <v>19376.627870146505</v>
      </c>
      <c r="T16" s="31">
        <v>19123.349697872218</v>
      </c>
      <c r="U16" s="31">
        <v>17880.597826194266</v>
      </c>
      <c r="V16" s="31">
        <v>13901.86415199309</v>
      </c>
      <c r="W16" s="31">
        <v>16329.83583534344</v>
      </c>
      <c r="X16" s="31">
        <v>14202.410615784886</v>
      </c>
      <c r="Y16" s="31">
        <v>14377.093363223283</v>
      </c>
      <c r="Z16" s="31">
        <v>12039.177155001551</v>
      </c>
      <c r="AA16" s="31">
        <v>8788.7278830542582</v>
      </c>
      <c r="AB16" s="31">
        <v>8957.4735842631653</v>
      </c>
      <c r="AC16" s="31">
        <v>7648.7224497065736</v>
      </c>
      <c r="AD16" s="31">
        <v>6649.6890173079446</v>
      </c>
      <c r="AE16" s="31">
        <v>4870.7697129308735</v>
      </c>
      <c r="AF16" s="31">
        <v>3098.7187170938901</v>
      </c>
      <c r="AG16" s="31">
        <v>3857.3247318399663</v>
      </c>
      <c r="AH16" s="31">
        <v>2715.0121117245289</v>
      </c>
      <c r="AI16" s="31">
        <v>2054.6678112643572</v>
      </c>
      <c r="AJ16" s="31">
        <v>1578.8654103728588</v>
      </c>
      <c r="AK16" s="31">
        <v>843.63968229079478</v>
      </c>
    </row>
    <row r="17" spans="1:37" ht="13.8" x14ac:dyDescent="0.3">
      <c r="A17" s="13" t="s">
        <v>63</v>
      </c>
      <c r="B17" s="13" t="s">
        <v>41</v>
      </c>
      <c r="C17" s="13" t="s">
        <v>68</v>
      </c>
      <c r="D17" s="13" t="s">
        <v>53</v>
      </c>
      <c r="E17" s="13" t="s">
        <v>54</v>
      </c>
      <c r="F17" s="25" t="s">
        <v>18</v>
      </c>
      <c r="G17" s="14">
        <f>AVERAGE(G14:G16)</f>
        <v>10.166666666666666</v>
      </c>
      <c r="H17" s="15">
        <f>AVERAGE(H14:H16)</f>
        <v>28450.475389475891</v>
      </c>
      <c r="I17" s="15">
        <f t="shared" ref="I17" si="63">AVERAGE(I14:I16)</f>
        <v>27269.227188414294</v>
      </c>
      <c r="J17" s="15">
        <f t="shared" ref="J17" si="64">AVERAGE(J14:J16)</f>
        <v>27606.173157733672</v>
      </c>
      <c r="K17" s="15">
        <f t="shared" ref="K17" si="65">AVERAGE(K14:K16)</f>
        <v>25777.854145967824</v>
      </c>
      <c r="L17" s="15">
        <f>AVERAGE(L14:L16)</f>
        <v>24007.484405498893</v>
      </c>
      <c r="M17" s="15">
        <f t="shared" ref="M17" si="66">AVERAGE(M14:M16)</f>
        <v>26046.546456418448</v>
      </c>
      <c r="N17" s="15">
        <f t="shared" ref="N17" si="67">AVERAGE(N14:N16)</f>
        <v>23698.654066346313</v>
      </c>
      <c r="O17" s="15">
        <f>AVERAGE(O14:O16)</f>
        <v>22116.795025104715</v>
      </c>
      <c r="P17" s="15">
        <f t="shared" ref="P17" si="68">AVERAGE(P14:P16)</f>
        <v>21097.387346032345</v>
      </c>
      <c r="Q17" s="15">
        <f t="shared" ref="Q17" si="69">AVERAGE(Q14:Q16)</f>
        <v>17323.838722161101</v>
      </c>
      <c r="R17" s="15">
        <f>AVERAGE(R14:R16)</f>
        <v>20376.180138756023</v>
      </c>
      <c r="S17" s="15">
        <f t="shared" ref="S17" si="70">AVERAGE(S14:S16)</f>
        <v>20133.287182492375</v>
      </c>
      <c r="T17" s="15">
        <f t="shared" ref="T17" si="71">AVERAGE(T14:T16)</f>
        <v>19102.896434090428</v>
      </c>
      <c r="U17" s="15">
        <f t="shared" ref="U17" si="72">AVERAGE(U14:U16)</f>
        <v>17044.008827896341</v>
      </c>
      <c r="V17" s="15">
        <f>AVERAGE(V14:V16)</f>
        <v>12777.112579759641</v>
      </c>
      <c r="W17" s="15">
        <f t="shared" ref="W17" si="73">AVERAGE(W14:W16)</f>
        <v>15257.093724069315</v>
      </c>
      <c r="X17" s="15">
        <f t="shared" ref="X17" si="74">AVERAGE(X14:X16)</f>
        <v>13534.534909009903</v>
      </c>
      <c r="Y17" s="15">
        <f>AVERAGE(Y14:Y16)</f>
        <v>12812.793701496872</v>
      </c>
      <c r="Z17" s="15">
        <f t="shared" ref="Z17" si="75">AVERAGE(Z14:Z16)</f>
        <v>10620.473612081489</v>
      </c>
      <c r="AA17" s="15">
        <f t="shared" ref="AA17" si="76">AVERAGE(AA14:AA16)</f>
        <v>7405.3469227380192</v>
      </c>
      <c r="AB17" s="15">
        <f>AVERAGE(AB14:AB16)</f>
        <v>7976.1319586662894</v>
      </c>
      <c r="AC17" s="15">
        <f t="shared" ref="AC17" si="77">AVERAGE(AC14:AC16)</f>
        <v>7149.9779566538782</v>
      </c>
      <c r="AD17" s="15">
        <f t="shared" ref="AD17" si="78">AVERAGE(AD14:AD16)</f>
        <v>6270.320998731142</v>
      </c>
      <c r="AE17" s="15">
        <f t="shared" ref="AE17" si="79">AVERAGE(AE14:AE16)</f>
        <v>4682.2380898007823</v>
      </c>
      <c r="AF17" s="15">
        <f>AVERAGE(AF14:AF16)</f>
        <v>2854.5290452718286</v>
      </c>
      <c r="AG17" s="15">
        <f t="shared" ref="AG17" si="80">AVERAGE(AG14:AG16)</f>
        <v>3430.3774212507801</v>
      </c>
      <c r="AH17" s="15">
        <f t="shared" ref="AH17" si="81">AVERAGE(AH14:AH16)</f>
        <v>2604.9854257659495</v>
      </c>
      <c r="AI17" s="15">
        <f>AVERAGE(AI14:AI16)</f>
        <v>2018.2782559787927</v>
      </c>
      <c r="AJ17" s="15">
        <f t="shared" ref="AJ17" si="82">AVERAGE(AJ14:AJ16)</f>
        <v>1568.353158546606</v>
      </c>
      <c r="AK17" s="15">
        <f t="shared" ref="AK17" si="83">AVERAGE(AK14:AK16)</f>
        <v>864.07729588168593</v>
      </c>
    </row>
    <row r="18" spans="1:37" ht="13.8" x14ac:dyDescent="0.2">
      <c r="A18" s="13" t="s">
        <v>63</v>
      </c>
      <c r="B18" s="13" t="s">
        <v>41</v>
      </c>
      <c r="C18" s="13" t="s">
        <v>68</v>
      </c>
      <c r="D18" s="13" t="s">
        <v>55</v>
      </c>
      <c r="E18" s="13" t="s">
        <v>56</v>
      </c>
      <c r="F18" s="13" t="s">
        <v>4</v>
      </c>
      <c r="G18" s="14">
        <v>7.5</v>
      </c>
      <c r="H18" s="31">
        <v>34952.010141606683</v>
      </c>
      <c r="I18" s="31">
        <v>32102.249654946125</v>
      </c>
      <c r="J18" s="31">
        <v>33578.104459610659</v>
      </c>
      <c r="K18" s="31">
        <v>31066.005669319413</v>
      </c>
      <c r="L18" s="31">
        <v>28532.597371500859</v>
      </c>
      <c r="M18" s="31">
        <v>30581.283951679281</v>
      </c>
      <c r="N18" s="31">
        <v>29967.527871004586</v>
      </c>
      <c r="O18" s="31">
        <v>29160.322225022817</v>
      </c>
      <c r="P18" s="31">
        <v>26701.64827817987</v>
      </c>
      <c r="Q18" s="31">
        <v>22374.401719579637</v>
      </c>
      <c r="R18" s="31">
        <v>24145.747888854559</v>
      </c>
      <c r="S18" s="31">
        <v>23513.392406894523</v>
      </c>
      <c r="T18" s="31">
        <v>20881.798031640188</v>
      </c>
      <c r="U18" s="31">
        <v>16909.328359009673</v>
      </c>
      <c r="V18" s="31">
        <v>13269.454618394277</v>
      </c>
      <c r="W18" s="31">
        <v>17490.316400092968</v>
      </c>
      <c r="X18" s="31">
        <v>15557.430602457476</v>
      </c>
      <c r="Y18" s="31">
        <v>13928.522954762617</v>
      </c>
      <c r="Z18" s="31">
        <v>11864.156353312726</v>
      </c>
      <c r="AA18" s="31">
        <v>8096.8844048598839</v>
      </c>
      <c r="AB18" s="31">
        <v>10145.067724868875</v>
      </c>
      <c r="AC18" s="31">
        <v>8383.7354725953101</v>
      </c>
      <c r="AD18" s="31">
        <v>7474.1647126415291</v>
      </c>
      <c r="AE18" s="31">
        <v>5834.3437389897681</v>
      </c>
      <c r="AF18" s="31">
        <v>3569.4661836964715</v>
      </c>
      <c r="AG18" s="31"/>
      <c r="AH18" s="31"/>
      <c r="AI18" s="31"/>
      <c r="AJ18" s="31"/>
      <c r="AK18" s="31"/>
    </row>
    <row r="19" spans="1:37" ht="13.8" x14ac:dyDescent="0.2">
      <c r="A19" s="13" t="s">
        <v>63</v>
      </c>
      <c r="B19" s="13" t="s">
        <v>41</v>
      </c>
      <c r="C19" s="13" t="s">
        <v>68</v>
      </c>
      <c r="D19" s="13" t="s">
        <v>55</v>
      </c>
      <c r="E19" s="13" t="s">
        <v>56</v>
      </c>
      <c r="F19" s="13" t="s">
        <v>20</v>
      </c>
      <c r="G19" s="14">
        <v>9.1999999999999993</v>
      </c>
      <c r="H19" s="31">
        <v>28398.806204469325</v>
      </c>
      <c r="I19" s="31">
        <v>28049.171540719948</v>
      </c>
      <c r="J19" s="31">
        <v>27801.996399093172</v>
      </c>
      <c r="K19" s="31">
        <v>25558.925584022392</v>
      </c>
      <c r="L19" s="31">
        <v>21125.195846671366</v>
      </c>
      <c r="M19" s="31">
        <v>22800.466068773159</v>
      </c>
      <c r="N19" s="31">
        <v>21023.474619632649</v>
      </c>
      <c r="O19" s="31">
        <v>22146.377302505785</v>
      </c>
      <c r="P19" s="31">
        <v>20297.272292018333</v>
      </c>
      <c r="Q19" s="31">
        <v>16168.479025968181</v>
      </c>
      <c r="R19" s="31">
        <v>15596</v>
      </c>
      <c r="S19" s="31">
        <v>13462</v>
      </c>
      <c r="T19" s="31">
        <v>12929</v>
      </c>
      <c r="U19" s="31">
        <v>12928</v>
      </c>
      <c r="V19" s="31">
        <v>9186</v>
      </c>
      <c r="W19" s="31">
        <v>15510</v>
      </c>
      <c r="X19" s="31">
        <v>13485</v>
      </c>
      <c r="Y19" s="31">
        <v>11431</v>
      </c>
      <c r="Z19" s="31">
        <v>9248</v>
      </c>
      <c r="AA19" s="31">
        <v>6258</v>
      </c>
      <c r="AB19" s="31">
        <v>11942</v>
      </c>
      <c r="AC19" s="31">
        <v>9281</v>
      </c>
      <c r="AD19" s="31">
        <v>6003</v>
      </c>
      <c r="AE19" s="31">
        <v>5066</v>
      </c>
      <c r="AF19" s="31">
        <v>2881</v>
      </c>
      <c r="AG19" s="31"/>
      <c r="AH19" s="31"/>
      <c r="AI19" s="31"/>
      <c r="AJ19" s="31"/>
      <c r="AK19" s="31"/>
    </row>
    <row r="20" spans="1:37" ht="13.8" x14ac:dyDescent="0.2">
      <c r="A20" s="13" t="s">
        <v>63</v>
      </c>
      <c r="B20" s="13" t="s">
        <v>41</v>
      </c>
      <c r="C20" s="13" t="s">
        <v>68</v>
      </c>
      <c r="D20" s="13" t="s">
        <v>55</v>
      </c>
      <c r="E20" s="13" t="s">
        <v>56</v>
      </c>
      <c r="F20" s="13" t="s">
        <v>21</v>
      </c>
      <c r="G20" s="14">
        <v>7.5</v>
      </c>
      <c r="H20" s="31">
        <v>31075.062434098436</v>
      </c>
      <c r="I20" s="31">
        <v>29208.926648539651</v>
      </c>
      <c r="J20" s="31">
        <v>28642.679960395148</v>
      </c>
      <c r="K20" s="31">
        <v>27388.38778739257</v>
      </c>
      <c r="L20" s="31">
        <v>23925.059332827073</v>
      </c>
      <c r="M20" s="31">
        <v>24190.249148804527</v>
      </c>
      <c r="N20" s="31">
        <v>23252.196120056346</v>
      </c>
      <c r="O20" s="31">
        <v>22110.481993534173</v>
      </c>
      <c r="P20" s="31">
        <v>21301.865807735896</v>
      </c>
      <c r="Q20" s="31">
        <v>18073.492682296841</v>
      </c>
      <c r="R20" s="31">
        <v>20471.575371481791</v>
      </c>
      <c r="S20" s="31">
        <v>18810.587294208552</v>
      </c>
      <c r="T20" s="31">
        <v>17121.776631897192</v>
      </c>
      <c r="U20" s="31">
        <v>16405.475194790855</v>
      </c>
      <c r="V20" s="31">
        <v>12861.901067020905</v>
      </c>
      <c r="W20" s="31">
        <v>16844.692327665984</v>
      </c>
      <c r="X20" s="31">
        <v>15429.133475191658</v>
      </c>
      <c r="Y20" s="31">
        <v>13486.556025389969</v>
      </c>
      <c r="Z20" s="31">
        <v>11421.961889444496</v>
      </c>
      <c r="AA20" s="31">
        <v>7802.2909742058246</v>
      </c>
      <c r="AB20" s="31">
        <v>12811.334981315185</v>
      </c>
      <c r="AC20" s="31">
        <v>9265.6515414363257</v>
      </c>
      <c r="AD20" s="31">
        <v>8066.3338485340591</v>
      </c>
      <c r="AE20" s="31">
        <v>6254.1904077169438</v>
      </c>
      <c r="AF20" s="31">
        <v>3364.6226378025281</v>
      </c>
      <c r="AG20" s="31"/>
      <c r="AH20" s="31"/>
      <c r="AI20" s="31"/>
      <c r="AJ20" s="31"/>
      <c r="AK20" s="31"/>
    </row>
    <row r="21" spans="1:37" ht="13.8" x14ac:dyDescent="0.3">
      <c r="A21" s="13" t="s">
        <v>63</v>
      </c>
      <c r="B21" s="13" t="s">
        <v>41</v>
      </c>
      <c r="C21" s="13" t="s">
        <v>68</v>
      </c>
      <c r="D21" s="13" t="s">
        <v>55</v>
      </c>
      <c r="E21" s="13" t="s">
        <v>56</v>
      </c>
      <c r="F21" s="25" t="s">
        <v>18</v>
      </c>
      <c r="G21" s="14">
        <f>AVERAGE(G18:G20)</f>
        <v>8.0666666666666664</v>
      </c>
      <c r="H21" s="15">
        <f>AVERAGE(H18:H20)</f>
        <v>31475.292926724815</v>
      </c>
      <c r="I21" s="15">
        <f t="shared" ref="I21" si="84">AVERAGE(I18:I20)</f>
        <v>29786.782614735243</v>
      </c>
      <c r="J21" s="15">
        <f t="shared" ref="J21" si="85">AVERAGE(J18:J20)</f>
        <v>30007.593606366325</v>
      </c>
      <c r="K21" s="15">
        <f t="shared" ref="K21" si="86">AVERAGE(K18:K20)</f>
        <v>28004.439680244792</v>
      </c>
      <c r="L21" s="15">
        <f>AVERAGE(L18:L20)</f>
        <v>24527.61751699977</v>
      </c>
      <c r="M21" s="15">
        <f t="shared" ref="M21" si="87">AVERAGE(M18:M20)</f>
        <v>25857.333056418993</v>
      </c>
      <c r="N21" s="15">
        <f t="shared" ref="N21" si="88">AVERAGE(N18:N20)</f>
        <v>24747.732870231193</v>
      </c>
      <c r="O21" s="15">
        <f>AVERAGE(O18:O20)</f>
        <v>24472.393840354256</v>
      </c>
      <c r="P21" s="15">
        <f t="shared" ref="P21" si="89">AVERAGE(P18:P20)</f>
        <v>22766.9287926447</v>
      </c>
      <c r="Q21" s="15">
        <f t="shared" ref="Q21" si="90">AVERAGE(Q18:Q20)</f>
        <v>18872.124475948218</v>
      </c>
      <c r="R21" s="15">
        <f>AVERAGE(R18:R20)</f>
        <v>20071.107753445449</v>
      </c>
      <c r="S21" s="15">
        <f t="shared" ref="S21" si="91">AVERAGE(S18:S20)</f>
        <v>18595.326567034357</v>
      </c>
      <c r="T21" s="15">
        <f t="shared" ref="T21" si="92">AVERAGE(T18:T20)</f>
        <v>16977.524887845793</v>
      </c>
      <c r="U21" s="15">
        <f t="shared" ref="U21" si="93">AVERAGE(U18:U20)</f>
        <v>15414.267851266843</v>
      </c>
      <c r="V21" s="15">
        <f>AVERAGE(V18:V20)</f>
        <v>11772.451895138394</v>
      </c>
      <c r="W21" s="15">
        <f t="shared" ref="W21" si="94">AVERAGE(W18:W20)</f>
        <v>16615.002909252984</v>
      </c>
      <c r="X21" s="15">
        <f t="shared" ref="X21" si="95">AVERAGE(X18:X20)</f>
        <v>14823.854692549712</v>
      </c>
      <c r="Y21" s="15">
        <f>AVERAGE(Y18:Y20)</f>
        <v>12948.692993384195</v>
      </c>
      <c r="Z21" s="15">
        <f t="shared" ref="Z21" si="96">AVERAGE(Z18:Z20)</f>
        <v>10844.706080919073</v>
      </c>
      <c r="AA21" s="15">
        <f t="shared" ref="AA21" si="97">AVERAGE(AA18:AA20)</f>
        <v>7385.7251263552362</v>
      </c>
      <c r="AB21" s="15">
        <f>AVERAGE(AB18:AB20)</f>
        <v>11632.800902061354</v>
      </c>
      <c r="AC21" s="15">
        <f t="shared" ref="AC21" si="98">AVERAGE(AC18:AC20)</f>
        <v>8976.795671343878</v>
      </c>
      <c r="AD21" s="15">
        <f t="shared" ref="AD21" si="99">AVERAGE(AD18:AD20)</f>
        <v>7181.1661870585303</v>
      </c>
      <c r="AE21" s="15">
        <f t="shared" ref="AE21" si="100">AVERAGE(AE18:AE20)</f>
        <v>5718.1780489022376</v>
      </c>
      <c r="AF21" s="15">
        <f>AVERAGE(AF18:AF20)</f>
        <v>3271.6962738329999</v>
      </c>
      <c r="AG21" s="15" t="e">
        <f t="shared" ref="AG21" si="101">AVERAGE(AG18:AG20)</f>
        <v>#DIV/0!</v>
      </c>
      <c r="AH21" s="15" t="e">
        <f t="shared" ref="AH21" si="102">AVERAGE(AH18:AH20)</f>
        <v>#DIV/0!</v>
      </c>
      <c r="AI21" s="15" t="e">
        <f>AVERAGE(AI18:AI20)</f>
        <v>#DIV/0!</v>
      </c>
      <c r="AJ21" s="15" t="e">
        <f t="shared" ref="AJ21" si="103">AVERAGE(AJ18:AJ20)</f>
        <v>#DIV/0!</v>
      </c>
      <c r="AK21" s="15" t="e">
        <f t="shared" ref="AK21" si="104">AVERAGE(AK18:AK20)</f>
        <v>#DIV/0!</v>
      </c>
    </row>
    <row r="22" spans="1:37" ht="13.8" x14ac:dyDescent="0.2">
      <c r="A22" s="13" t="s">
        <v>66</v>
      </c>
      <c r="B22" s="13" t="s">
        <v>43</v>
      </c>
      <c r="C22" s="13" t="s">
        <v>68</v>
      </c>
      <c r="D22" s="13" t="s">
        <v>45</v>
      </c>
      <c r="E22" s="13" t="s">
        <v>45</v>
      </c>
      <c r="F22" s="13" t="s">
        <v>23</v>
      </c>
      <c r="G22" s="24">
        <v>3.6</v>
      </c>
      <c r="H22" s="31">
        <v>35300.121612581723</v>
      </c>
      <c r="I22" s="31">
        <v>34447.260756132644</v>
      </c>
      <c r="J22" s="31">
        <v>34289.301574265082</v>
      </c>
      <c r="K22" s="31">
        <v>29968.257006362663</v>
      </c>
      <c r="L22" s="31">
        <v>25426.333349725686</v>
      </c>
      <c r="M22" s="31">
        <v>29651.184342671881</v>
      </c>
      <c r="N22" s="31">
        <v>28018.812096843183</v>
      </c>
      <c r="O22" s="31">
        <v>24608.190828928764</v>
      </c>
      <c r="P22" s="31">
        <v>22734.463405386286</v>
      </c>
      <c r="Q22" s="31">
        <v>18355.51792675722</v>
      </c>
      <c r="R22" s="31">
        <v>24916.166517760317</v>
      </c>
      <c r="S22" s="31">
        <v>22778.25771945922</v>
      </c>
      <c r="T22" s="31">
        <v>22460.56113190424</v>
      </c>
      <c r="U22" s="31">
        <v>15846.75881505912</v>
      </c>
      <c r="V22" s="31">
        <v>10388.094596515219</v>
      </c>
      <c r="W22" s="31">
        <v>14365.843860530089</v>
      </c>
      <c r="X22" s="31">
        <v>12099.987608742807</v>
      </c>
      <c r="Y22" s="31">
        <v>10444.602023293162</v>
      </c>
      <c r="Z22" s="31">
        <v>7491.8287633932196</v>
      </c>
      <c r="AA22" s="31">
        <v>3804.5417465014725</v>
      </c>
      <c r="AB22" s="31">
        <v>8900.5877144799015</v>
      </c>
      <c r="AC22" s="31">
        <v>7280.927526477044</v>
      </c>
      <c r="AD22" s="31">
        <v>6251.3899733511116</v>
      </c>
      <c r="AE22" s="31">
        <v>3678.8992921454715</v>
      </c>
      <c r="AF22" s="31">
        <v>1561.5366754795382</v>
      </c>
      <c r="AG22" s="31">
        <v>2213.1049056374109</v>
      </c>
      <c r="AH22" s="31">
        <v>1737.8690333677564</v>
      </c>
      <c r="AI22" s="31">
        <v>1260.3267774694598</v>
      </c>
      <c r="AJ22" s="31">
        <v>749.84309383693926</v>
      </c>
      <c r="AK22" s="31">
        <v>401.48657257884815</v>
      </c>
    </row>
    <row r="23" spans="1:37" ht="13.8" x14ac:dyDescent="0.2">
      <c r="A23" s="13" t="s">
        <v>66</v>
      </c>
      <c r="B23" s="13" t="s">
        <v>43</v>
      </c>
      <c r="C23" s="13" t="s">
        <v>68</v>
      </c>
      <c r="D23" s="13" t="s">
        <v>45</v>
      </c>
      <c r="E23" s="13" t="s">
        <v>45</v>
      </c>
      <c r="F23" s="13" t="s">
        <v>24</v>
      </c>
      <c r="G23" s="24">
        <v>2.2000000000000002</v>
      </c>
      <c r="H23" s="31">
        <v>30104.231748878501</v>
      </c>
      <c r="I23" s="31">
        <v>29752.035071364946</v>
      </c>
      <c r="J23" s="31">
        <v>29931.587202961546</v>
      </c>
      <c r="K23" s="31">
        <v>28082.885558110956</v>
      </c>
      <c r="L23" s="31">
        <v>24709.202857804397</v>
      </c>
      <c r="M23" s="31">
        <v>25861.805088398763</v>
      </c>
      <c r="N23" s="31">
        <v>24659.355161171155</v>
      </c>
      <c r="O23" s="31">
        <v>23277.454032345155</v>
      </c>
      <c r="P23" s="31">
        <v>20979.139415218742</v>
      </c>
      <c r="Q23" s="31">
        <v>16964.933764192596</v>
      </c>
      <c r="R23" s="31">
        <v>23252.392510836573</v>
      </c>
      <c r="S23" s="31">
        <v>20063.694275252954</v>
      </c>
      <c r="T23" s="31">
        <v>18846.234353008404</v>
      </c>
      <c r="U23" s="31">
        <v>15702.032279511017</v>
      </c>
      <c r="V23" s="31">
        <v>10712.24354017018</v>
      </c>
      <c r="W23" s="31">
        <v>14029.196835005196</v>
      </c>
      <c r="X23" s="31">
        <v>11803.915763408912</v>
      </c>
      <c r="Y23" s="31">
        <v>10002.35681341692</v>
      </c>
      <c r="Z23" s="31">
        <v>7453.3603223814353</v>
      </c>
      <c r="AA23" s="31">
        <v>4116.6574841451002</v>
      </c>
      <c r="AB23" s="31">
        <v>8333.1403138756505</v>
      </c>
      <c r="AC23" s="31">
        <v>7222.8650898019287</v>
      </c>
      <c r="AD23" s="31">
        <v>5674.7392206639661</v>
      </c>
      <c r="AE23" s="31">
        <v>3709.4660231356629</v>
      </c>
      <c r="AF23" s="31">
        <v>1820.4303300013323</v>
      </c>
      <c r="AG23" s="31">
        <v>2132.4884563420146</v>
      </c>
      <c r="AH23" s="31">
        <v>1666.3577926419016</v>
      </c>
      <c r="AI23" s="31">
        <v>1296.43438818398</v>
      </c>
      <c r="AJ23" s="31">
        <v>748.83939891418959</v>
      </c>
      <c r="AK23" s="31">
        <v>409.71535842758067</v>
      </c>
    </row>
    <row r="24" spans="1:37" ht="13.8" x14ac:dyDescent="0.2">
      <c r="A24" s="13" t="s">
        <v>66</v>
      </c>
      <c r="B24" s="13" t="s">
        <v>43</v>
      </c>
      <c r="C24" s="13" t="s">
        <v>68</v>
      </c>
      <c r="D24" s="13" t="s">
        <v>45</v>
      </c>
      <c r="E24" s="13" t="s">
        <v>45</v>
      </c>
      <c r="F24" s="13" t="s">
        <v>17</v>
      </c>
      <c r="G24" s="24">
        <v>2.2000000000000002</v>
      </c>
      <c r="H24" s="31">
        <v>33656.315960486143</v>
      </c>
      <c r="I24" s="31">
        <v>32646.440925844374</v>
      </c>
      <c r="J24" s="31">
        <v>31801.97407996063</v>
      </c>
      <c r="K24" s="31">
        <v>31746.084114347173</v>
      </c>
      <c r="L24" s="31">
        <v>26372.864290438232</v>
      </c>
      <c r="M24" s="31">
        <v>31826.843468343599</v>
      </c>
      <c r="N24" s="31">
        <v>30445.541123594037</v>
      </c>
      <c r="O24" s="31">
        <v>31035.995115757833</v>
      </c>
      <c r="P24" s="31">
        <v>26389.639098995325</v>
      </c>
      <c r="Q24" s="31">
        <v>20048.009496499806</v>
      </c>
      <c r="R24" s="31">
        <v>26373.023555325373</v>
      </c>
      <c r="S24" s="31">
        <v>21605.860661868919</v>
      </c>
      <c r="T24" s="31">
        <v>20955.001170737691</v>
      </c>
      <c r="U24" s="31">
        <v>18229.170731726885</v>
      </c>
      <c r="V24" s="31">
        <v>10356.448473126911</v>
      </c>
      <c r="W24" s="31">
        <v>15402.18832478922</v>
      </c>
      <c r="X24" s="31">
        <v>13634.115139387815</v>
      </c>
      <c r="Y24" s="31">
        <v>12873.5130308106</v>
      </c>
      <c r="Z24" s="31">
        <v>9381.5706595203574</v>
      </c>
      <c r="AA24" s="31">
        <v>4171.9344675906332</v>
      </c>
      <c r="AB24" s="31">
        <v>7208.3892560283621</v>
      </c>
      <c r="AC24" s="31">
        <v>6071.8409159882158</v>
      </c>
      <c r="AD24" s="31">
        <v>4922.9876480888151</v>
      </c>
      <c r="AE24" s="31">
        <v>3405.5244149055952</v>
      </c>
      <c r="AF24" s="31">
        <v>1740.1504785436366</v>
      </c>
      <c r="AG24" s="31">
        <v>2357.6717329591852</v>
      </c>
      <c r="AH24" s="31">
        <v>1642.884105975643</v>
      </c>
      <c r="AI24" s="31">
        <v>1041.9685244486757</v>
      </c>
      <c r="AJ24" s="31">
        <v>728.96049589723293</v>
      </c>
      <c r="AK24" s="31">
        <v>519.66444940384838</v>
      </c>
    </row>
    <row r="25" spans="1:37" ht="13.8" x14ac:dyDescent="0.3">
      <c r="A25" s="13" t="s">
        <v>66</v>
      </c>
      <c r="B25" s="13" t="s">
        <v>43</v>
      </c>
      <c r="C25" s="13" t="s">
        <v>68</v>
      </c>
      <c r="D25" s="13" t="s">
        <v>45</v>
      </c>
      <c r="E25" s="13" t="s">
        <v>45</v>
      </c>
      <c r="F25" s="25" t="s">
        <v>25</v>
      </c>
      <c r="G25" s="14">
        <f>AVERAGE(G22:G24)</f>
        <v>2.6666666666666665</v>
      </c>
      <c r="H25" s="15">
        <f>AVERAGE(H22:H24)</f>
        <v>33020.223107315454</v>
      </c>
      <c r="I25" s="15">
        <f t="shared" ref="I25" si="105">AVERAGE(I22:I24)</f>
        <v>32281.912251113987</v>
      </c>
      <c r="J25" s="15">
        <f t="shared" ref="J25" si="106">AVERAGE(J22:J24)</f>
        <v>32007.620952395751</v>
      </c>
      <c r="K25" s="15">
        <f t="shared" ref="K25" si="107">AVERAGE(K22:K24)</f>
        <v>29932.408892940264</v>
      </c>
      <c r="L25" s="15">
        <f>AVERAGE(L22:L24)</f>
        <v>25502.800165989436</v>
      </c>
      <c r="M25" s="15">
        <f t="shared" ref="M25" si="108">AVERAGE(M22:M24)</f>
        <v>29113.277633138077</v>
      </c>
      <c r="N25" s="15">
        <f t="shared" ref="N25" si="109">AVERAGE(N22:N24)</f>
        <v>27707.90279386946</v>
      </c>
      <c r="O25" s="15">
        <f>AVERAGE(O22:O24)</f>
        <v>26307.21332567725</v>
      </c>
      <c r="P25" s="15">
        <f t="shared" ref="P25" si="110">AVERAGE(P22:P24)</f>
        <v>23367.747306533449</v>
      </c>
      <c r="Q25" s="15">
        <f t="shared" ref="Q25" si="111">AVERAGE(Q22:Q24)</f>
        <v>18456.153729149875</v>
      </c>
      <c r="R25" s="15">
        <f>AVERAGE(R22:R24)</f>
        <v>24847.194194640757</v>
      </c>
      <c r="S25" s="15">
        <f t="shared" ref="S25" si="112">AVERAGE(S22:S24)</f>
        <v>21482.604218860364</v>
      </c>
      <c r="T25" s="15">
        <f t="shared" ref="T25" si="113">AVERAGE(T22:T24)</f>
        <v>20753.932218550111</v>
      </c>
      <c r="U25" s="15">
        <f t="shared" ref="U25" si="114">AVERAGE(U22:U24)</f>
        <v>16592.653942099005</v>
      </c>
      <c r="V25" s="15">
        <f>AVERAGE(V22:V24)</f>
        <v>10485.595536604103</v>
      </c>
      <c r="W25" s="15">
        <f t="shared" ref="W25" si="115">AVERAGE(W22:W24)</f>
        <v>14599.076340108169</v>
      </c>
      <c r="X25" s="15">
        <f t="shared" ref="X25" si="116">AVERAGE(X22:X24)</f>
        <v>12512.672837179845</v>
      </c>
      <c r="Y25" s="15">
        <f>AVERAGE(Y22:Y24)</f>
        <v>11106.823955840227</v>
      </c>
      <c r="Z25" s="15">
        <f t="shared" ref="Z25" si="117">AVERAGE(Z22:Z24)</f>
        <v>8108.9199150983377</v>
      </c>
      <c r="AA25" s="15">
        <f t="shared" ref="AA25" si="118">AVERAGE(AA22:AA24)</f>
        <v>4031.0445660790683</v>
      </c>
      <c r="AB25" s="15">
        <f>AVERAGE(AB22:AB24)</f>
        <v>8147.3724281279719</v>
      </c>
      <c r="AC25" s="15">
        <f t="shared" ref="AC25" si="119">AVERAGE(AC22:AC24)</f>
        <v>6858.5445107557289</v>
      </c>
      <c r="AD25" s="15">
        <f t="shared" ref="AD25" si="120">AVERAGE(AD22:AD24)</f>
        <v>5616.3722807012973</v>
      </c>
      <c r="AE25" s="15">
        <f t="shared" ref="AE25" si="121">AVERAGE(AE22:AE24)</f>
        <v>3597.9632433955762</v>
      </c>
      <c r="AF25" s="15">
        <f>AVERAGE(AF22:AF24)</f>
        <v>1707.3724946748355</v>
      </c>
      <c r="AG25" s="15">
        <f t="shared" ref="AG25" si="122">AVERAGE(AG22:AG24)</f>
        <v>2234.4216983128699</v>
      </c>
      <c r="AH25" s="15">
        <f t="shared" ref="AH25" si="123">AVERAGE(AH22:AH24)</f>
        <v>1682.370310661767</v>
      </c>
      <c r="AI25" s="15">
        <f>AVERAGE(AI22:AI24)</f>
        <v>1199.5765633673718</v>
      </c>
      <c r="AJ25" s="15">
        <f t="shared" ref="AJ25" si="124">AVERAGE(AJ22:AJ24)</f>
        <v>742.54766288278734</v>
      </c>
      <c r="AK25" s="15">
        <f t="shared" ref="AK25" si="125">AVERAGE(AK22:AK24)</f>
        <v>443.62212680342572</v>
      </c>
    </row>
    <row r="26" spans="1:37" ht="13.8" x14ac:dyDescent="0.2">
      <c r="A26" s="13" t="s">
        <v>66</v>
      </c>
      <c r="B26" s="13" t="s">
        <v>43</v>
      </c>
      <c r="C26" s="13" t="s">
        <v>68</v>
      </c>
      <c r="D26" s="13" t="s">
        <v>53</v>
      </c>
      <c r="E26" s="13" t="s">
        <v>54</v>
      </c>
      <c r="F26" s="13" t="s">
        <v>23</v>
      </c>
      <c r="G26" s="14">
        <v>3.4</v>
      </c>
      <c r="H26" s="31">
        <v>31024.527189589655</v>
      </c>
      <c r="I26" s="31">
        <v>27507.166736618605</v>
      </c>
      <c r="J26" s="31">
        <v>26227.653354964164</v>
      </c>
      <c r="K26" s="31">
        <v>26220.085977986066</v>
      </c>
      <c r="L26" s="31">
        <v>20977.628542769886</v>
      </c>
      <c r="M26" s="31">
        <v>25278.937341386783</v>
      </c>
      <c r="N26" s="31">
        <v>23885.143244173894</v>
      </c>
      <c r="O26" s="31">
        <v>22477.897452148864</v>
      </c>
      <c r="P26" s="31">
        <v>20075.873032826465</v>
      </c>
      <c r="Q26" s="31">
        <v>15664.090237514094</v>
      </c>
      <c r="R26" s="31">
        <v>17272.620577010861</v>
      </c>
      <c r="S26" s="31">
        <v>16285.042193651514</v>
      </c>
      <c r="T26" s="31">
        <v>14510.413601543178</v>
      </c>
      <c r="U26" s="31">
        <v>12293.485643942715</v>
      </c>
      <c r="V26" s="31">
        <v>8524.4432347438833</v>
      </c>
      <c r="W26" s="31">
        <v>11274.915686939647</v>
      </c>
      <c r="X26" s="31">
        <v>10833.096671388961</v>
      </c>
      <c r="Y26" s="31">
        <v>8821.7850241292563</v>
      </c>
      <c r="Z26" s="31">
        <v>6439.7096369904257</v>
      </c>
      <c r="AA26" s="31">
        <v>3602.2240514420632</v>
      </c>
      <c r="AB26" s="31">
        <v>6948.0312525279242</v>
      </c>
      <c r="AC26" s="31">
        <v>5849.1961494492843</v>
      </c>
      <c r="AD26" s="31">
        <v>5057.0679084433514</v>
      </c>
      <c r="AE26" s="31">
        <v>3386.646634696192</v>
      </c>
      <c r="AF26" s="31">
        <v>1768.5361681884115</v>
      </c>
      <c r="AG26" s="31">
        <v>2403.2373381152865</v>
      </c>
      <c r="AH26" s="31">
        <v>2072.1968648756647</v>
      </c>
      <c r="AI26" s="31">
        <v>1557.2460797180356</v>
      </c>
      <c r="AJ26" s="31">
        <v>945.60669598992024</v>
      </c>
      <c r="AK26" s="31">
        <v>507.59532793255272</v>
      </c>
    </row>
    <row r="27" spans="1:37" ht="13.8" x14ac:dyDescent="0.2">
      <c r="A27" s="13" t="s">
        <v>66</v>
      </c>
      <c r="B27" s="13" t="s">
        <v>43</v>
      </c>
      <c r="C27" s="13" t="s">
        <v>68</v>
      </c>
      <c r="D27" s="13" t="s">
        <v>53</v>
      </c>
      <c r="E27" s="13" t="s">
        <v>54</v>
      </c>
      <c r="F27" s="13" t="s">
        <v>26</v>
      </c>
      <c r="G27" s="14">
        <v>3.4</v>
      </c>
      <c r="H27" s="31">
        <v>32981.115700099122</v>
      </c>
      <c r="I27" s="31">
        <v>29959.143745441273</v>
      </c>
      <c r="J27" s="31">
        <v>29985.002682694707</v>
      </c>
      <c r="K27" s="31">
        <v>27573.85721392879</v>
      </c>
      <c r="L27" s="31">
        <v>24874.822783720814</v>
      </c>
      <c r="M27" s="31">
        <v>27269.88905415406</v>
      </c>
      <c r="N27" s="31">
        <v>25769.584059099707</v>
      </c>
      <c r="O27" s="31">
        <v>24427.644333771375</v>
      </c>
      <c r="P27" s="31">
        <v>22079.132453468479</v>
      </c>
      <c r="Q27" s="31">
        <v>17635.002505923214</v>
      </c>
      <c r="R27" s="31">
        <v>19378.192548847484</v>
      </c>
      <c r="S27" s="31">
        <v>17815.275604326162</v>
      </c>
      <c r="T27" s="31">
        <v>16141.597069691799</v>
      </c>
      <c r="U27" s="31">
        <v>12585.105498477033</v>
      </c>
      <c r="V27" s="31">
        <v>10339.16071599707</v>
      </c>
      <c r="W27" s="31">
        <v>12862.879323743007</v>
      </c>
      <c r="X27" s="31">
        <v>11058.266143390991</v>
      </c>
      <c r="Y27" s="31">
        <v>7677.8713626211065</v>
      </c>
      <c r="Z27" s="31">
        <v>6766.2177019570236</v>
      </c>
      <c r="AA27" s="31">
        <v>4525.3000549707967</v>
      </c>
      <c r="AB27" s="31">
        <v>6375.5573332622125</v>
      </c>
      <c r="AC27" s="31">
        <v>6121.8897754194049</v>
      </c>
      <c r="AD27" s="31">
        <v>4997.9681407187927</v>
      </c>
      <c r="AE27" s="31">
        <v>3495.4299813872599</v>
      </c>
      <c r="AF27" s="31">
        <v>1781.8337417231608</v>
      </c>
      <c r="AG27" s="31">
        <v>2462.2241656521901</v>
      </c>
      <c r="AH27" s="31">
        <v>2029.530584915108</v>
      </c>
      <c r="AI27" s="31">
        <v>1502.2635223918287</v>
      </c>
      <c r="AJ27" s="31">
        <v>836.50248738628648</v>
      </c>
      <c r="AK27" s="31">
        <v>572.72999526483989</v>
      </c>
    </row>
    <row r="28" spans="1:37" ht="13.8" x14ac:dyDescent="0.2">
      <c r="A28" s="13" t="s">
        <v>66</v>
      </c>
      <c r="B28" s="13" t="s">
        <v>43</v>
      </c>
      <c r="C28" s="13" t="s">
        <v>68</v>
      </c>
      <c r="D28" s="13" t="s">
        <v>53</v>
      </c>
      <c r="E28" s="13" t="s">
        <v>54</v>
      </c>
      <c r="F28" s="13" t="s">
        <v>27</v>
      </c>
      <c r="G28" s="14">
        <v>2.6</v>
      </c>
      <c r="H28" s="31">
        <v>31016.271785597135</v>
      </c>
      <c r="I28" s="31">
        <v>29450.986277272576</v>
      </c>
      <c r="J28" s="31">
        <v>28668.303319270475</v>
      </c>
      <c r="K28" s="31">
        <v>26497.599870136524</v>
      </c>
      <c r="L28" s="31">
        <v>23108.749698866344</v>
      </c>
      <c r="M28" s="31">
        <v>26733.968856723401</v>
      </c>
      <c r="N28" s="31">
        <v>25268.881657906823</v>
      </c>
      <c r="O28" s="31">
        <v>24003.948310324671</v>
      </c>
      <c r="P28" s="31">
        <v>21931.784012146287</v>
      </c>
      <c r="Q28" s="31">
        <v>16806.283716801583</v>
      </c>
      <c r="R28" s="31">
        <v>21033.766285631566</v>
      </c>
      <c r="S28" s="31">
        <v>18532.80084372131</v>
      </c>
      <c r="T28" s="31">
        <v>17039.947560700028</v>
      </c>
      <c r="U28" s="31">
        <v>14866.402753941813</v>
      </c>
      <c r="V28" s="31">
        <v>10637.524503344504</v>
      </c>
      <c r="W28" s="31">
        <v>12189.752424697712</v>
      </c>
      <c r="X28" s="31">
        <v>10473.882917727055</v>
      </c>
      <c r="Y28" s="31">
        <v>9191.8232892588367</v>
      </c>
      <c r="Z28" s="31">
        <v>6747.9995136789757</v>
      </c>
      <c r="AA28" s="31">
        <v>4369.7226713733126</v>
      </c>
      <c r="AB28" s="31">
        <v>7494.5812736261469</v>
      </c>
      <c r="AC28" s="31">
        <v>6692.6785362286937</v>
      </c>
      <c r="AD28" s="31">
        <v>5484.0790459453674</v>
      </c>
      <c r="AE28" s="31">
        <v>4052.1779238093168</v>
      </c>
      <c r="AF28" s="31">
        <v>2127.0243774073415</v>
      </c>
      <c r="AG28" s="31">
        <v>2384.8347104203954</v>
      </c>
      <c r="AH28" s="31">
        <v>2077.3144389743888</v>
      </c>
      <c r="AI28" s="31">
        <v>1663.1004284093315</v>
      </c>
      <c r="AJ28" s="31">
        <v>1008.6084998302547</v>
      </c>
      <c r="AK28" s="31">
        <v>550.29343972760387</v>
      </c>
    </row>
    <row r="29" spans="1:37" ht="13.8" x14ac:dyDescent="0.3">
      <c r="A29" s="13" t="s">
        <v>66</v>
      </c>
      <c r="B29" s="13" t="s">
        <v>43</v>
      </c>
      <c r="C29" s="13" t="s">
        <v>68</v>
      </c>
      <c r="D29" s="13" t="s">
        <v>53</v>
      </c>
      <c r="E29" s="13" t="s">
        <v>54</v>
      </c>
      <c r="F29" s="25" t="s">
        <v>25</v>
      </c>
      <c r="G29" s="14">
        <f>AVERAGE(G26:G28)</f>
        <v>3.1333333333333333</v>
      </c>
      <c r="H29" s="15">
        <f>AVERAGE(H26:H28)</f>
        <v>31673.971558428642</v>
      </c>
      <c r="I29" s="15">
        <f t="shared" ref="I29" si="126">AVERAGE(I26:I28)</f>
        <v>28972.432253110819</v>
      </c>
      <c r="J29" s="15">
        <f t="shared" ref="J29" si="127">AVERAGE(J26:J28)</f>
        <v>28293.65311897645</v>
      </c>
      <c r="K29" s="15">
        <f t="shared" ref="K29" si="128">AVERAGE(K26:K28)</f>
        <v>26763.847687350459</v>
      </c>
      <c r="L29" s="15">
        <f>AVERAGE(L26:L28)</f>
        <v>22987.067008452348</v>
      </c>
      <c r="M29" s="15">
        <f t="shared" ref="M29" si="129">AVERAGE(M26:M28)</f>
        <v>26427.598417421414</v>
      </c>
      <c r="N29" s="15">
        <f t="shared" ref="N29" si="130">AVERAGE(N26:N28)</f>
        <v>24974.536320393472</v>
      </c>
      <c r="O29" s="15">
        <f>AVERAGE(O26:O28)</f>
        <v>23636.496698748306</v>
      </c>
      <c r="P29" s="15">
        <f t="shared" ref="P29" si="131">AVERAGE(P26:P28)</f>
        <v>21362.263166147077</v>
      </c>
      <c r="Q29" s="15">
        <f t="shared" ref="Q29" si="132">AVERAGE(Q26:Q28)</f>
        <v>16701.792153412964</v>
      </c>
      <c r="R29" s="15">
        <f>AVERAGE(R26:R28)</f>
        <v>19228.193137163304</v>
      </c>
      <c r="S29" s="15">
        <f t="shared" ref="S29" si="133">AVERAGE(S26:S28)</f>
        <v>17544.372880566327</v>
      </c>
      <c r="T29" s="15">
        <f t="shared" ref="T29" si="134">AVERAGE(T26:T28)</f>
        <v>15897.319410645001</v>
      </c>
      <c r="U29" s="15">
        <f t="shared" ref="U29" si="135">AVERAGE(U26:U28)</f>
        <v>13248.331298787185</v>
      </c>
      <c r="V29" s="15">
        <f>AVERAGE(V26:V28)</f>
        <v>9833.7094846951513</v>
      </c>
      <c r="W29" s="15">
        <f t="shared" ref="W29" si="136">AVERAGE(W26:W28)</f>
        <v>12109.182478460121</v>
      </c>
      <c r="X29" s="15">
        <f t="shared" ref="X29" si="137">AVERAGE(X26:X28)</f>
        <v>10788.415244169002</v>
      </c>
      <c r="Y29" s="15">
        <f>AVERAGE(Y26:Y28)</f>
        <v>8563.8265586697325</v>
      </c>
      <c r="Z29" s="15">
        <f t="shared" ref="Z29" si="138">AVERAGE(Z26:Z28)</f>
        <v>6651.3089508754747</v>
      </c>
      <c r="AA29" s="15">
        <f t="shared" ref="AA29" si="139">AVERAGE(AA26:AA28)</f>
        <v>4165.748925928724</v>
      </c>
      <c r="AB29" s="15">
        <f>AVERAGE(AB26:AB28)</f>
        <v>6939.3899531387615</v>
      </c>
      <c r="AC29" s="15">
        <f t="shared" ref="AC29" si="140">AVERAGE(AC26:AC28)</f>
        <v>6221.2548203657943</v>
      </c>
      <c r="AD29" s="15">
        <f t="shared" ref="AD29" si="141">AVERAGE(AD26:AD28)</f>
        <v>5179.7050317025032</v>
      </c>
      <c r="AE29" s="15">
        <f t="shared" ref="AE29" si="142">AVERAGE(AE26:AE28)</f>
        <v>3644.7515132975896</v>
      </c>
      <c r="AF29" s="15">
        <f>AVERAGE(AF26:AF28)</f>
        <v>1892.4647624396378</v>
      </c>
      <c r="AG29" s="15">
        <f t="shared" ref="AG29" si="143">AVERAGE(AG26:AG28)</f>
        <v>2416.7654047292908</v>
      </c>
      <c r="AH29" s="15">
        <f t="shared" ref="AH29" si="144">AVERAGE(AH26:AH28)</f>
        <v>2059.6806295883871</v>
      </c>
      <c r="AI29" s="15">
        <f>AVERAGE(AI26:AI28)</f>
        <v>1574.2033435063986</v>
      </c>
      <c r="AJ29" s="15">
        <f t="shared" ref="AJ29" si="145">AVERAGE(AJ26:AJ28)</f>
        <v>930.23922773548713</v>
      </c>
      <c r="AK29" s="15">
        <f t="shared" ref="AK29" si="146">AVERAGE(AK26:AK28)</f>
        <v>543.53958764166555</v>
      </c>
    </row>
    <row r="30" spans="1:37" ht="13.8" x14ac:dyDescent="0.2">
      <c r="A30" s="13" t="s">
        <v>66</v>
      </c>
      <c r="B30" s="13" t="s">
        <v>43</v>
      </c>
      <c r="C30" s="13" t="s">
        <v>68</v>
      </c>
      <c r="D30" s="13" t="s">
        <v>55</v>
      </c>
      <c r="E30" s="13" t="s">
        <v>56</v>
      </c>
      <c r="F30" s="13" t="s">
        <v>28</v>
      </c>
      <c r="G30" s="24">
        <v>2.1</v>
      </c>
      <c r="H30" s="31">
        <v>32199.849640459783</v>
      </c>
      <c r="I30" s="31">
        <v>31545.914437402826</v>
      </c>
      <c r="J30" s="31">
        <v>30243.2718666449</v>
      </c>
      <c r="K30" s="31">
        <v>28079.356520582383</v>
      </c>
      <c r="L30" s="31">
        <v>24002.798431742296</v>
      </c>
      <c r="M30" s="31">
        <v>29679.169763561164</v>
      </c>
      <c r="N30" s="31">
        <v>26056.896958104371</v>
      </c>
      <c r="O30" s="31">
        <v>23922.379917629398</v>
      </c>
      <c r="P30" s="31">
        <v>20792.014738063575</v>
      </c>
      <c r="Q30" s="31">
        <v>16811.16480305215</v>
      </c>
      <c r="R30" s="31">
        <v>20546.951530821105</v>
      </c>
      <c r="S30" s="31">
        <v>18935.82622782086</v>
      </c>
      <c r="T30" s="31">
        <v>16841.328263859818</v>
      </c>
      <c r="U30" s="31">
        <v>14080.101240833186</v>
      </c>
      <c r="V30" s="31">
        <v>9040.6435679850438</v>
      </c>
      <c r="W30" s="31">
        <v>12314.086161330168</v>
      </c>
      <c r="X30" s="31">
        <v>10717.991922377949</v>
      </c>
      <c r="Y30" s="31">
        <v>9702.2714797604876</v>
      </c>
      <c r="Z30" s="31">
        <v>7129.2021216545299</v>
      </c>
      <c r="AA30" s="31">
        <v>3558.3475584767293</v>
      </c>
      <c r="AB30" s="31">
        <v>7119.3855006097747</v>
      </c>
      <c r="AC30" s="31">
        <v>5961.4373410254466</v>
      </c>
      <c r="AD30" s="31">
        <v>4863.7052456695455</v>
      </c>
      <c r="AE30" s="31">
        <v>3261.271400168504</v>
      </c>
      <c r="AF30" s="31">
        <v>1582.9864184244755</v>
      </c>
      <c r="AG30" s="31">
        <v>1881.9972433653556</v>
      </c>
      <c r="AH30" s="31">
        <v>1385.6378138036202</v>
      </c>
      <c r="AI30" s="31">
        <v>1050.8779902565313</v>
      </c>
      <c r="AJ30" s="31">
        <v>620.29783894493039</v>
      </c>
      <c r="AK30" s="31">
        <v>307.93598788284737</v>
      </c>
    </row>
    <row r="31" spans="1:37" ht="13.8" x14ac:dyDescent="0.2">
      <c r="A31" s="13" t="s">
        <v>66</v>
      </c>
      <c r="B31" s="13" t="s">
        <v>43</v>
      </c>
      <c r="C31" s="13" t="s">
        <v>68</v>
      </c>
      <c r="D31" s="13" t="s">
        <v>55</v>
      </c>
      <c r="E31" s="13" t="s">
        <v>56</v>
      </c>
      <c r="F31" s="13" t="s">
        <v>24</v>
      </c>
      <c r="G31" s="24">
        <v>2.2999999999999998</v>
      </c>
      <c r="H31" s="31">
        <v>32515.548508883199</v>
      </c>
      <c r="I31" s="31">
        <v>32058.958543232515</v>
      </c>
      <c r="J31" s="31">
        <v>28681.940234566977</v>
      </c>
      <c r="K31" s="31">
        <v>28447.353124288089</v>
      </c>
      <c r="L31" s="31">
        <v>24539.501855359507</v>
      </c>
      <c r="M31" s="31">
        <v>27577.661218408008</v>
      </c>
      <c r="N31" s="31">
        <v>27698.611698647786</v>
      </c>
      <c r="O31" s="31">
        <v>25795.584374897873</v>
      </c>
      <c r="P31" s="31">
        <v>21769.382036667273</v>
      </c>
      <c r="Q31" s="31">
        <v>16775.634642319234</v>
      </c>
      <c r="R31" s="31">
        <v>21894.756012552127</v>
      </c>
      <c r="S31" s="31">
        <v>18715.343322553716</v>
      </c>
      <c r="T31" s="31">
        <v>17306.251521802478</v>
      </c>
      <c r="U31" s="31">
        <v>14012.46196775611</v>
      </c>
      <c r="V31" s="31">
        <v>8708.9250515701533</v>
      </c>
      <c r="W31" s="31">
        <v>12018.409878626946</v>
      </c>
      <c r="X31" s="31">
        <v>10244.544595345435</v>
      </c>
      <c r="Y31" s="31">
        <v>9313.9452059218656</v>
      </c>
      <c r="Z31" s="31">
        <v>6808.4869846814918</v>
      </c>
      <c r="AA31" s="31">
        <v>3225.5834370444923</v>
      </c>
      <c r="AB31" s="31">
        <v>7234.1663997654559</v>
      </c>
      <c r="AC31" s="31">
        <v>6244.2780693717878</v>
      </c>
      <c r="AD31" s="31">
        <v>5464.6063023330726</v>
      </c>
      <c r="AE31" s="31">
        <v>3628.5262274773895</v>
      </c>
      <c r="AF31" s="31">
        <v>1621.5432395764806</v>
      </c>
      <c r="AG31" s="31">
        <v>1726.8214724314471</v>
      </c>
      <c r="AH31" s="31">
        <v>1410.7261074599355</v>
      </c>
      <c r="AI31" s="31">
        <v>1150.575198887803</v>
      </c>
      <c r="AJ31" s="31">
        <v>645.53550471246069</v>
      </c>
      <c r="AK31" s="31">
        <v>344.61165922632256</v>
      </c>
    </row>
    <row r="32" spans="1:37" ht="13.8" x14ac:dyDescent="0.2">
      <c r="A32" s="13" t="s">
        <v>66</v>
      </c>
      <c r="B32" s="13" t="s">
        <v>43</v>
      </c>
      <c r="C32" s="13" t="s">
        <v>68</v>
      </c>
      <c r="D32" s="13" t="s">
        <v>55</v>
      </c>
      <c r="E32" s="13" t="s">
        <v>56</v>
      </c>
      <c r="F32" s="13" t="s">
        <v>29</v>
      </c>
      <c r="G32" s="24">
        <v>2.2999999999999998</v>
      </c>
      <c r="H32" s="31">
        <v>33717.28924000595</v>
      </c>
      <c r="I32" s="31">
        <v>30386.229680283137</v>
      </c>
      <c r="J32" s="31">
        <v>28866.552591372769</v>
      </c>
      <c r="K32" s="31">
        <v>28025.91517864852</v>
      </c>
      <c r="L32" s="31">
        <v>24147.434643564109</v>
      </c>
      <c r="M32" s="31">
        <v>27270.992972481778</v>
      </c>
      <c r="N32" s="31">
        <v>26440.075367488102</v>
      </c>
      <c r="O32" s="31">
        <v>23864.803676724809</v>
      </c>
      <c r="P32" s="31">
        <v>21607.787578041298</v>
      </c>
      <c r="Q32" s="31">
        <v>16114.16067802543</v>
      </c>
      <c r="R32" s="31">
        <v>20032.740561072049</v>
      </c>
      <c r="S32" s="31">
        <v>17901.169839672533</v>
      </c>
      <c r="T32" s="31">
        <v>16832.166242485291</v>
      </c>
      <c r="U32" s="31">
        <v>13727.273043604309</v>
      </c>
      <c r="V32" s="31">
        <v>8810.5219279012326</v>
      </c>
      <c r="W32" s="31">
        <v>12366.070892713376</v>
      </c>
      <c r="X32" s="31">
        <v>10697.981567765839</v>
      </c>
      <c r="Y32" s="31">
        <v>9471.185592777656</v>
      </c>
      <c r="Z32" s="31">
        <v>6603.379907203489</v>
      </c>
      <c r="AA32" s="31">
        <v>3573.2141773058065</v>
      </c>
      <c r="AB32" s="31">
        <v>7189.3901357385221</v>
      </c>
      <c r="AC32" s="31">
        <v>6359.4113762784154</v>
      </c>
      <c r="AD32" s="31">
        <v>4860.1172359035836</v>
      </c>
      <c r="AE32" s="31">
        <v>3071.309212678651</v>
      </c>
      <c r="AF32" s="31">
        <v>1384.7307078885672</v>
      </c>
      <c r="AG32" s="31">
        <v>1992.3598762015158</v>
      </c>
      <c r="AH32" s="31">
        <v>1612.6032053959791</v>
      </c>
      <c r="AI32" s="31">
        <v>1174.5572260335111</v>
      </c>
      <c r="AJ32" s="31">
        <v>581.72719525621415</v>
      </c>
      <c r="AK32" s="31">
        <v>320.35046655022597</v>
      </c>
    </row>
    <row r="33" spans="1:37" ht="13.8" x14ac:dyDescent="0.3">
      <c r="A33" s="13" t="s">
        <v>66</v>
      </c>
      <c r="B33" s="13" t="s">
        <v>43</v>
      </c>
      <c r="C33" s="13" t="s">
        <v>68</v>
      </c>
      <c r="D33" s="13" t="s">
        <v>55</v>
      </c>
      <c r="E33" s="13" t="s">
        <v>56</v>
      </c>
      <c r="F33" s="25" t="s">
        <v>25</v>
      </c>
      <c r="G33" s="14">
        <f>AVERAGE(G30:G32)</f>
        <v>2.2333333333333334</v>
      </c>
      <c r="H33" s="15">
        <f>AVERAGE(H30:H32)</f>
        <v>32810.895796449644</v>
      </c>
      <c r="I33" s="15">
        <f t="shared" ref="I33" si="147">AVERAGE(I30:I32)</f>
        <v>31330.367553639491</v>
      </c>
      <c r="J33" s="15">
        <f t="shared" ref="J33" si="148">AVERAGE(J30:J32)</f>
        <v>29263.921564194879</v>
      </c>
      <c r="K33" s="15">
        <f t="shared" ref="K33" si="149">AVERAGE(K30:K32)</f>
        <v>28184.208274506327</v>
      </c>
      <c r="L33" s="15">
        <f>AVERAGE(L30:L32)</f>
        <v>24229.911643555304</v>
      </c>
      <c r="M33" s="15">
        <f t="shared" ref="M33" si="150">AVERAGE(M30:M32)</f>
        <v>28175.941318150319</v>
      </c>
      <c r="N33" s="15">
        <f t="shared" ref="N33" si="151">AVERAGE(N30:N32)</f>
        <v>26731.86134141342</v>
      </c>
      <c r="O33" s="15">
        <f>AVERAGE(O30:O32)</f>
        <v>24527.589323084027</v>
      </c>
      <c r="P33" s="15">
        <f t="shared" ref="P33" si="152">AVERAGE(P30:P32)</f>
        <v>21389.728117590716</v>
      </c>
      <c r="Q33" s="15">
        <f t="shared" ref="Q33" si="153">AVERAGE(Q30:Q32)</f>
        <v>16566.986707798937</v>
      </c>
      <c r="R33" s="15">
        <f>AVERAGE(R30:R32)</f>
        <v>20824.816034815096</v>
      </c>
      <c r="S33" s="15">
        <f t="shared" ref="S33" si="154">AVERAGE(S30:S32)</f>
        <v>18517.446463349035</v>
      </c>
      <c r="T33" s="15">
        <f t="shared" ref="T33" si="155">AVERAGE(T30:T32)</f>
        <v>16993.248676049196</v>
      </c>
      <c r="U33" s="15">
        <f t="shared" ref="U33" si="156">AVERAGE(U30:U32)</f>
        <v>13939.945417397868</v>
      </c>
      <c r="V33" s="15">
        <f>AVERAGE(V30:V32)</f>
        <v>8853.3635158188099</v>
      </c>
      <c r="W33" s="15">
        <f t="shared" ref="W33" si="157">AVERAGE(W30:W32)</f>
        <v>12232.855644223497</v>
      </c>
      <c r="X33" s="15">
        <f t="shared" ref="X33" si="158">AVERAGE(X30:X32)</f>
        <v>10553.506028496407</v>
      </c>
      <c r="Y33" s="15">
        <f>AVERAGE(Y30:Y32)</f>
        <v>9495.8007594866704</v>
      </c>
      <c r="Z33" s="15">
        <f t="shared" ref="Z33" si="159">AVERAGE(Z30:Z32)</f>
        <v>6847.0230045131711</v>
      </c>
      <c r="AA33" s="15">
        <f t="shared" ref="AA33" si="160">AVERAGE(AA30:AA32)</f>
        <v>3452.3817242756759</v>
      </c>
      <c r="AB33" s="15">
        <f>AVERAGE(AB30:AB32)</f>
        <v>7180.9806787045845</v>
      </c>
      <c r="AC33" s="15">
        <f t="shared" ref="AC33" si="161">AVERAGE(AC30:AC32)</f>
        <v>6188.3755955585502</v>
      </c>
      <c r="AD33" s="15">
        <f t="shared" ref="AD33" si="162">AVERAGE(AD30:AD32)</f>
        <v>5062.8095946354006</v>
      </c>
      <c r="AE33" s="15">
        <f t="shared" ref="AE33" si="163">AVERAGE(AE30:AE32)</f>
        <v>3320.3689467748482</v>
      </c>
      <c r="AF33" s="15">
        <f>AVERAGE(AF30:AF32)</f>
        <v>1529.7534552965078</v>
      </c>
      <c r="AG33" s="15">
        <f t="shared" ref="AG33" si="164">AVERAGE(AG30:AG32)</f>
        <v>1867.0595306661062</v>
      </c>
      <c r="AH33" s="15">
        <f t="shared" ref="AH33" si="165">AVERAGE(AH30:AH32)</f>
        <v>1469.6557088865118</v>
      </c>
      <c r="AI33" s="15">
        <f>AVERAGE(AI30:AI32)</f>
        <v>1125.3368050592819</v>
      </c>
      <c r="AJ33" s="15">
        <f t="shared" ref="AJ33" si="166">AVERAGE(AJ30:AJ32)</f>
        <v>615.85351297120178</v>
      </c>
      <c r="AK33" s="15">
        <f t="shared" ref="AK33" si="167">AVERAGE(AK30:AK32)</f>
        <v>324.29937121979862</v>
      </c>
    </row>
    <row r="34" spans="1:37" ht="13.8" x14ac:dyDescent="0.2">
      <c r="A34" s="13" t="s">
        <v>66</v>
      </c>
      <c r="B34" s="13" t="s">
        <v>43</v>
      </c>
      <c r="C34" s="13" t="s">
        <v>68</v>
      </c>
      <c r="D34" s="13" t="s">
        <v>57</v>
      </c>
      <c r="E34" s="13" t="s">
        <v>69</v>
      </c>
      <c r="F34" s="13" t="s">
        <v>30</v>
      </c>
      <c r="G34" s="14">
        <v>2.1</v>
      </c>
      <c r="H34" s="15">
        <v>27273.594949901624</v>
      </c>
      <c r="I34" s="15">
        <v>26271.621805410996</v>
      </c>
      <c r="J34" s="15">
        <v>25505.591880969343</v>
      </c>
      <c r="K34" s="15">
        <v>23998.441303828986</v>
      </c>
      <c r="L34" s="15">
        <v>20538.523116182918</v>
      </c>
      <c r="M34" s="15">
        <v>23707.599093120658</v>
      </c>
      <c r="N34" s="15">
        <v>22966.051456002529</v>
      </c>
      <c r="O34" s="15">
        <v>21277.680565870243</v>
      </c>
      <c r="P34" s="15">
        <v>19437.951674168733</v>
      </c>
      <c r="Q34" s="15">
        <v>20538.523116182918</v>
      </c>
      <c r="R34" s="15">
        <v>20679.505459445732</v>
      </c>
      <c r="S34" s="15">
        <v>17811.843546238786</v>
      </c>
      <c r="T34" s="15">
        <v>16596.276184851613</v>
      </c>
      <c r="U34" s="15">
        <v>13599.622160915267</v>
      </c>
      <c r="V34" s="15">
        <v>9418.0824860750272</v>
      </c>
      <c r="W34" s="15">
        <v>12474.785308743205</v>
      </c>
      <c r="X34" s="15">
        <v>10579.92899794607</v>
      </c>
      <c r="Y34" s="15">
        <v>9944.1676026395689</v>
      </c>
      <c r="Z34" s="15">
        <v>6710.2509826541236</v>
      </c>
      <c r="AA34" s="15">
        <v>3717.9573059386839</v>
      </c>
      <c r="AB34" s="15">
        <v>7300.0821769137574</v>
      </c>
      <c r="AC34" s="15">
        <v>6082.6743544494157</v>
      </c>
      <c r="AD34" s="15">
        <v>4796.1348541015886</v>
      </c>
      <c r="AE34" s="15">
        <v>3198.1405665636071</v>
      </c>
      <c r="AF34" s="15">
        <v>1583.455057545621</v>
      </c>
      <c r="AG34" s="15">
        <v>1980.4823618925786</v>
      </c>
      <c r="AH34" s="15">
        <v>1581.7243300476557</v>
      </c>
      <c r="AI34" s="15">
        <v>1161.2359859616911</v>
      </c>
      <c r="AJ34" s="15">
        <v>774.62552763884901</v>
      </c>
      <c r="AK34" s="15">
        <v>460.91395170009156</v>
      </c>
    </row>
    <row r="35" spans="1:37" ht="13.8" x14ac:dyDescent="0.2">
      <c r="A35" s="13" t="s">
        <v>66</v>
      </c>
      <c r="B35" s="13" t="s">
        <v>43</v>
      </c>
      <c r="C35" s="13" t="s">
        <v>68</v>
      </c>
      <c r="D35" s="13" t="s">
        <v>57</v>
      </c>
      <c r="E35" s="13" t="s">
        <v>69</v>
      </c>
      <c r="F35" s="13" t="s">
        <v>31</v>
      </c>
      <c r="G35" s="14">
        <v>3</v>
      </c>
      <c r="H35" s="15">
        <v>31468.679510737657</v>
      </c>
      <c r="I35" s="15">
        <v>30650.236973361381</v>
      </c>
      <c r="J35" s="15">
        <v>31934.490197762803</v>
      </c>
      <c r="K35" s="15">
        <v>28121.438121573283</v>
      </c>
      <c r="L35" s="15">
        <v>23217.346399297225</v>
      </c>
      <c r="M35" s="15">
        <v>25241.669393931737</v>
      </c>
      <c r="N35" s="15">
        <v>21410.737790853349</v>
      </c>
      <c r="O35" s="15">
        <v>23343.554010682597</v>
      </c>
      <c r="P35" s="15">
        <v>20172.359593981899</v>
      </c>
      <c r="Q35" s="15">
        <v>16692.64314104625</v>
      </c>
      <c r="R35" s="15">
        <v>20424.312279652193</v>
      </c>
      <c r="S35" s="15">
        <v>17685.563879355217</v>
      </c>
      <c r="T35" s="15">
        <v>16748.481944332649</v>
      </c>
      <c r="U35" s="15">
        <v>14157.541744740105</v>
      </c>
      <c r="V35" s="15">
        <v>10904.098229161618</v>
      </c>
      <c r="W35" s="15">
        <v>18263.184530107668</v>
      </c>
      <c r="X35" s="15">
        <v>15336.352620838608</v>
      </c>
      <c r="Y35" s="15">
        <v>11707.839174632929</v>
      </c>
      <c r="Z35" s="15">
        <v>8782.1356356406122</v>
      </c>
      <c r="AA35" s="15">
        <v>5684.3132301544856</v>
      </c>
      <c r="AB35" s="15">
        <v>8153.1038559300059</v>
      </c>
      <c r="AC35" s="15">
        <v>6831.8048322170616</v>
      </c>
      <c r="AD35" s="15">
        <v>5650.0130804216678</v>
      </c>
      <c r="AE35" s="15">
        <v>3472.9501990446388</v>
      </c>
      <c r="AF35" s="15">
        <v>1836.7430312559927</v>
      </c>
      <c r="AG35" s="15">
        <v>1984.3041975630219</v>
      </c>
      <c r="AH35" s="15">
        <v>1477.3853467866461</v>
      </c>
      <c r="AI35" s="15">
        <v>1095.5716756777622</v>
      </c>
      <c r="AJ35" s="15">
        <v>679.61591646203919</v>
      </c>
      <c r="AK35" s="15">
        <v>397.12502327179493</v>
      </c>
    </row>
    <row r="36" spans="1:37" ht="13.8" x14ac:dyDescent="0.2">
      <c r="A36" s="13" t="s">
        <v>66</v>
      </c>
      <c r="B36" s="13" t="s">
        <v>43</v>
      </c>
      <c r="C36" s="13" t="s">
        <v>68</v>
      </c>
      <c r="D36" s="13" t="s">
        <v>57</v>
      </c>
      <c r="E36" s="13" t="s">
        <v>69</v>
      </c>
      <c r="F36" s="13" t="s">
        <v>29</v>
      </c>
      <c r="G36" s="14">
        <v>2.4</v>
      </c>
      <c r="H36" s="15">
        <v>28884.9899742085</v>
      </c>
      <c r="I36" s="15">
        <v>28038.878791022235</v>
      </c>
      <c r="J36" s="15">
        <v>25729.54190721648</v>
      </c>
      <c r="K36" s="15">
        <v>23941.93075498944</v>
      </c>
      <c r="L36" s="15">
        <v>20734.968920006122</v>
      </c>
      <c r="M36" s="15">
        <v>22125.435197840456</v>
      </c>
      <c r="N36" s="15">
        <v>20900.634389735591</v>
      </c>
      <c r="O36" s="15">
        <v>20179.768287809446</v>
      </c>
      <c r="P36" s="15">
        <v>18289.693874243741</v>
      </c>
      <c r="Q36" s="15">
        <v>14751.02607350847</v>
      </c>
      <c r="R36" s="15">
        <v>17461.13166290908</v>
      </c>
      <c r="S36" s="15">
        <v>15698.773787372495</v>
      </c>
      <c r="T36" s="15">
        <v>14861.055733967416</v>
      </c>
      <c r="U36" s="15">
        <v>12084.072843575035</v>
      </c>
      <c r="V36" s="15">
        <v>8273.2895171917007</v>
      </c>
      <c r="W36" s="15">
        <v>11614.773198362042</v>
      </c>
      <c r="X36" s="15">
        <v>8736.3404492633981</v>
      </c>
      <c r="Y36" s="15">
        <v>7725.8001906906384</v>
      </c>
      <c r="Z36" s="15">
        <v>5646.121983132045</v>
      </c>
      <c r="AA36" s="15">
        <v>3288.1396864358926</v>
      </c>
      <c r="AB36" s="15">
        <v>6930.8088263173358</v>
      </c>
      <c r="AC36" s="15">
        <v>6030.6495462238208</v>
      </c>
      <c r="AD36" s="15">
        <v>4817.1684296784306</v>
      </c>
      <c r="AE36" s="15">
        <v>3363.6422469837371</v>
      </c>
      <c r="AF36" s="15">
        <v>1557.2158420667674</v>
      </c>
      <c r="AG36" s="15">
        <v>1685.6390873404828</v>
      </c>
      <c r="AH36" s="15">
        <v>1307.2934093783399</v>
      </c>
      <c r="AI36" s="15">
        <v>1007.0091797030622</v>
      </c>
      <c r="AJ36" s="15">
        <v>574.5427370356673</v>
      </c>
      <c r="AK36" s="15">
        <v>318.84600097558308</v>
      </c>
    </row>
    <row r="37" spans="1:37" ht="13.8" x14ac:dyDescent="0.3">
      <c r="A37" s="13" t="s">
        <v>66</v>
      </c>
      <c r="B37" s="13" t="s">
        <v>43</v>
      </c>
      <c r="C37" s="13" t="s">
        <v>68</v>
      </c>
      <c r="D37" s="13" t="s">
        <v>57</v>
      </c>
      <c r="E37" s="13" t="s">
        <v>69</v>
      </c>
      <c r="F37" s="25" t="s">
        <v>14</v>
      </c>
      <c r="G37" s="14">
        <f>AVERAGE(G34:G36)</f>
        <v>2.5</v>
      </c>
      <c r="H37" s="15">
        <f>AVERAGE(H34:H36)</f>
        <v>29209.088144949259</v>
      </c>
      <c r="I37" s="15">
        <f t="shared" ref="I37" si="168">AVERAGE(I34:I36)</f>
        <v>28320.245856598205</v>
      </c>
      <c r="J37" s="15">
        <f t="shared" ref="J37" si="169">AVERAGE(J34:J36)</f>
        <v>27723.207995316207</v>
      </c>
      <c r="K37" s="15">
        <f t="shared" ref="K37" si="170">AVERAGE(K34:K36)</f>
        <v>25353.936726797237</v>
      </c>
      <c r="L37" s="15">
        <f>AVERAGE(L34:L36)</f>
        <v>21496.946145162088</v>
      </c>
      <c r="M37" s="15">
        <f t="shared" ref="M37" si="171">AVERAGE(M34:M36)</f>
        <v>23691.567894964286</v>
      </c>
      <c r="N37" s="15">
        <f t="shared" ref="N37" si="172">AVERAGE(N34:N36)</f>
        <v>21759.141212197155</v>
      </c>
      <c r="O37" s="15">
        <f>AVERAGE(O34:O36)</f>
        <v>21600.334288120765</v>
      </c>
      <c r="P37" s="15">
        <f t="shared" ref="P37" si="173">AVERAGE(P34:P36)</f>
        <v>19300.001714131457</v>
      </c>
      <c r="Q37" s="15">
        <f t="shared" ref="Q37" si="174">AVERAGE(Q34:Q36)</f>
        <v>17327.397443579215</v>
      </c>
      <c r="R37" s="15">
        <f>AVERAGE(R34:R36)</f>
        <v>19521.649800669002</v>
      </c>
      <c r="S37" s="15">
        <f t="shared" ref="S37" si="175">AVERAGE(S34:S36)</f>
        <v>17065.3937376555</v>
      </c>
      <c r="T37" s="15">
        <f t="shared" ref="T37" si="176">AVERAGE(T34:T36)</f>
        <v>16068.604621050559</v>
      </c>
      <c r="U37" s="15">
        <f t="shared" ref="U37" si="177">AVERAGE(U34:U36)</f>
        <v>13280.412249743467</v>
      </c>
      <c r="V37" s="15">
        <f>AVERAGE(V34:V36)</f>
        <v>9531.8234108094493</v>
      </c>
      <c r="W37" s="15">
        <f t="shared" ref="W37" si="178">AVERAGE(W34:W36)</f>
        <v>14117.581012404306</v>
      </c>
      <c r="X37" s="15">
        <f t="shared" ref="X37" si="179">AVERAGE(X34:X36)</f>
        <v>11550.874022682692</v>
      </c>
      <c r="Y37" s="15">
        <f>AVERAGE(Y34:Y36)</f>
        <v>9792.6023226543784</v>
      </c>
      <c r="Z37" s="15">
        <f t="shared" ref="Z37" si="180">AVERAGE(Z34:Z36)</f>
        <v>7046.1695338089266</v>
      </c>
      <c r="AA37" s="15">
        <f t="shared" ref="AA37" si="181">AVERAGE(AA34:AA36)</f>
        <v>4230.1367408430206</v>
      </c>
      <c r="AB37" s="15">
        <f>AVERAGE(AB34:AB36)</f>
        <v>7461.3316197203667</v>
      </c>
      <c r="AC37" s="15">
        <f t="shared" ref="AC37" si="182">AVERAGE(AC34:AC36)</f>
        <v>6315.0429109634324</v>
      </c>
      <c r="AD37" s="15">
        <f t="shared" ref="AD37" si="183">AVERAGE(AD34:AD36)</f>
        <v>5087.7721214005624</v>
      </c>
      <c r="AE37" s="15">
        <f t="shared" ref="AE37" si="184">AVERAGE(AE34:AE36)</f>
        <v>3344.9110041973277</v>
      </c>
      <c r="AF37" s="15">
        <f>AVERAGE(AF34:AF36)</f>
        <v>1659.137976956127</v>
      </c>
      <c r="AG37" s="15">
        <f t="shared" ref="AG37" si="185">AVERAGE(AG34:AG36)</f>
        <v>1883.4752155986944</v>
      </c>
      <c r="AH37" s="15">
        <f t="shared" ref="AH37" si="186">AVERAGE(AH34:AH36)</f>
        <v>1455.4676954042141</v>
      </c>
      <c r="AI37" s="15">
        <f>AVERAGE(AI34:AI36)</f>
        <v>1087.9389471141719</v>
      </c>
      <c r="AJ37" s="15">
        <f t="shared" ref="AJ37" si="187">AVERAGE(AJ34:AJ36)</f>
        <v>676.26139371218517</v>
      </c>
      <c r="AK37" s="15">
        <f t="shared" ref="AK37" si="188">AVERAGE(AK34:AK36)</f>
        <v>392.29499198248988</v>
      </c>
    </row>
    <row r="38" spans="1:37" ht="13.8" x14ac:dyDescent="0.3">
      <c r="A38" s="13" t="s">
        <v>65</v>
      </c>
      <c r="B38" s="13" t="s">
        <v>42</v>
      </c>
      <c r="C38" s="13" t="s">
        <v>68</v>
      </c>
      <c r="D38" s="13" t="s">
        <v>45</v>
      </c>
      <c r="E38" s="13" t="s">
        <v>45</v>
      </c>
      <c r="F38" s="25" t="s">
        <v>70</v>
      </c>
      <c r="G38" s="29">
        <v>4.2</v>
      </c>
      <c r="H38" s="32">
        <v>28146.806577323288</v>
      </c>
      <c r="I38" s="32">
        <v>25982.620674926166</v>
      </c>
      <c r="J38" s="32">
        <v>25472.723833628344</v>
      </c>
      <c r="K38" s="32">
        <v>24123</v>
      </c>
      <c r="L38" s="32">
        <v>19796.734575175673</v>
      </c>
      <c r="M38" s="32">
        <v>19370.9760266417</v>
      </c>
      <c r="N38" s="32">
        <v>19328.917074710149</v>
      </c>
      <c r="O38" s="32">
        <v>19691.669110000097</v>
      </c>
      <c r="P38" s="32">
        <v>17683.809451671685</v>
      </c>
      <c r="Q38" s="32">
        <v>15485.566521728175</v>
      </c>
      <c r="R38" s="32">
        <v>15753.717485220299</v>
      </c>
      <c r="S38" s="32">
        <v>15216.972913815238</v>
      </c>
      <c r="T38" s="32">
        <v>14543.979876168733</v>
      </c>
      <c r="U38" s="32">
        <v>12642.007948930806</v>
      </c>
      <c r="V38" s="32">
        <v>10300.017303864084</v>
      </c>
      <c r="W38" s="32">
        <v>12800.456984810437</v>
      </c>
      <c r="X38" s="32">
        <v>10742.625590375288</v>
      </c>
      <c r="Y38" s="32">
        <v>9981.7919947782866</v>
      </c>
      <c r="Z38" s="32">
        <v>8510.1693327060875</v>
      </c>
      <c r="AA38" s="32">
        <v>5706.5026452596949</v>
      </c>
      <c r="AB38" s="32">
        <v>11069.412594677886</v>
      </c>
      <c r="AC38" s="32">
        <v>10560.960837890532</v>
      </c>
      <c r="AD38" s="32">
        <v>9679.5123163881599</v>
      </c>
      <c r="AE38" s="32">
        <v>7389.6067411799431</v>
      </c>
      <c r="AF38" s="32">
        <v>5085.3011945987482</v>
      </c>
      <c r="AG38" s="32">
        <v>3975.9453718564459</v>
      </c>
      <c r="AH38" s="32">
        <v>2983.9144449692658</v>
      </c>
      <c r="AI38" s="32">
        <v>2872.0490057969751</v>
      </c>
      <c r="AJ38" s="32">
        <v>1705.2380583020117</v>
      </c>
      <c r="AK38" s="32">
        <v>819.62000208630184</v>
      </c>
    </row>
    <row r="39" spans="1:37" ht="13.8" x14ac:dyDescent="0.3">
      <c r="A39" s="13" t="s">
        <v>65</v>
      </c>
      <c r="B39" s="13" t="s">
        <v>42</v>
      </c>
      <c r="C39" s="13" t="s">
        <v>68</v>
      </c>
      <c r="D39" s="13" t="s">
        <v>45</v>
      </c>
      <c r="E39" s="13" t="s">
        <v>45</v>
      </c>
      <c r="F39" s="25" t="s">
        <v>71</v>
      </c>
      <c r="G39" s="29">
        <v>4.9000000000000004</v>
      </c>
      <c r="H39" s="32">
        <v>25329.407058693443</v>
      </c>
      <c r="I39" s="32">
        <v>24136.047533749235</v>
      </c>
      <c r="J39" s="32">
        <v>22113.452902321762</v>
      </c>
      <c r="K39" s="32">
        <v>21433.875233869629</v>
      </c>
      <c r="L39" s="32">
        <v>19084.295285872991</v>
      </c>
      <c r="M39" s="32">
        <v>19397.30909743658</v>
      </c>
      <c r="N39" s="32">
        <v>18792.193534729722</v>
      </c>
      <c r="O39" s="32">
        <v>18531.645031356868</v>
      </c>
      <c r="P39" s="32">
        <v>18535.001881481247</v>
      </c>
      <c r="Q39" s="32">
        <v>15115.985123118307</v>
      </c>
      <c r="R39" s="32">
        <v>17630.427660729518</v>
      </c>
      <c r="S39" s="32">
        <v>17304.222283572912</v>
      </c>
      <c r="T39" s="32">
        <v>16101.448144159171</v>
      </c>
      <c r="U39" s="32">
        <v>14778.768117270516</v>
      </c>
      <c r="V39" s="32">
        <v>11098.824533517489</v>
      </c>
      <c r="W39" s="32">
        <v>12552.964373058865</v>
      </c>
      <c r="X39" s="32">
        <v>11274.867799697373</v>
      </c>
      <c r="Y39" s="32">
        <v>10972.361112343133</v>
      </c>
      <c r="Z39" s="32">
        <v>10287.832150574211</v>
      </c>
      <c r="AA39" s="32">
        <v>7103.9123328957512</v>
      </c>
      <c r="AB39" s="32">
        <v>11324.081004265268</v>
      </c>
      <c r="AC39" s="32">
        <v>10343.426748368938</v>
      </c>
      <c r="AD39" s="32">
        <v>8866.7207248295945</v>
      </c>
      <c r="AE39" s="32">
        <v>6768.933901273318</v>
      </c>
      <c r="AF39" s="32">
        <v>3831.8710340669609</v>
      </c>
      <c r="AG39" s="32">
        <v>4139.5944184276859</v>
      </c>
      <c r="AH39" s="32">
        <v>3376.190292026221</v>
      </c>
      <c r="AI39" s="32">
        <v>2938.0820920161505</v>
      </c>
      <c r="AJ39" s="32">
        <v>1865.1872674653266</v>
      </c>
      <c r="AK39" s="32">
        <v>830.8278052893304</v>
      </c>
    </row>
    <row r="40" spans="1:37" ht="13.8" x14ac:dyDescent="0.3">
      <c r="A40" s="13" t="s">
        <v>65</v>
      </c>
      <c r="B40" s="13" t="s">
        <v>42</v>
      </c>
      <c r="C40" s="13" t="s">
        <v>68</v>
      </c>
      <c r="D40" s="13" t="s">
        <v>45</v>
      </c>
      <c r="E40" s="13" t="s">
        <v>45</v>
      </c>
      <c r="F40" s="25" t="s">
        <v>72</v>
      </c>
      <c r="G40" s="29">
        <v>4.5</v>
      </c>
      <c r="H40" s="32">
        <v>25451.681989520206</v>
      </c>
      <c r="I40" s="32">
        <v>25257.650201201996</v>
      </c>
      <c r="J40" s="32">
        <v>22775.27654821024</v>
      </c>
      <c r="K40" s="32">
        <v>19543.603511582482</v>
      </c>
      <c r="L40" s="32">
        <v>17826.053042672131</v>
      </c>
      <c r="M40" s="32">
        <v>21056.887256457139</v>
      </c>
      <c r="N40" s="32">
        <v>19022.931124282062</v>
      </c>
      <c r="O40" s="32">
        <v>17014.225536389458</v>
      </c>
      <c r="P40" s="32">
        <v>16114.011899256107</v>
      </c>
      <c r="Q40" s="32">
        <v>13586.758225896205</v>
      </c>
      <c r="R40" s="32">
        <v>16785.256373913366</v>
      </c>
      <c r="S40" s="32">
        <v>16264.689056180934</v>
      </c>
      <c r="T40" s="32">
        <v>14912.359980324616</v>
      </c>
      <c r="U40" s="32">
        <v>13685.414061253954</v>
      </c>
      <c r="V40" s="32">
        <v>11342.489613200447</v>
      </c>
      <c r="W40" s="32">
        <v>13514.072906437654</v>
      </c>
      <c r="X40" s="32">
        <v>11950.5880156737</v>
      </c>
      <c r="Y40" s="32">
        <v>10904.750889275621</v>
      </c>
      <c r="Z40" s="32">
        <v>9871.0347497860457</v>
      </c>
      <c r="AA40" s="32">
        <v>7418.540524881897</v>
      </c>
      <c r="AB40" s="32">
        <v>11919.023523227783</v>
      </c>
      <c r="AC40" s="32">
        <v>9808.6884953467288</v>
      </c>
      <c r="AD40" s="32">
        <v>8577.3511580521645</v>
      </c>
      <c r="AE40" s="32">
        <v>7127.4439690494937</v>
      </c>
      <c r="AF40" s="32">
        <v>4268.6149808852606</v>
      </c>
      <c r="AG40" s="32">
        <v>3958.8543006188102</v>
      </c>
      <c r="AH40" s="32">
        <v>3406.8589669395415</v>
      </c>
      <c r="AI40" s="32">
        <v>2591.954803664838</v>
      </c>
      <c r="AJ40" s="32">
        <v>1829.2775485735835</v>
      </c>
      <c r="AK40" s="32">
        <v>780.00918034078279</v>
      </c>
    </row>
    <row r="41" spans="1:37" ht="13.8" x14ac:dyDescent="0.3">
      <c r="A41" s="13" t="s">
        <v>65</v>
      </c>
      <c r="B41" s="13" t="s">
        <v>42</v>
      </c>
      <c r="C41" s="13" t="s">
        <v>68</v>
      </c>
      <c r="D41" s="13" t="s">
        <v>45</v>
      </c>
      <c r="E41" s="13" t="s">
        <v>45</v>
      </c>
      <c r="F41" s="25" t="s">
        <v>19</v>
      </c>
      <c r="G41" s="14">
        <f>AVERAGE(G38:G40)</f>
        <v>4.5333333333333341</v>
      </c>
      <c r="H41" s="15">
        <f>AVERAGE(H38:H40)</f>
        <v>26309.298541845648</v>
      </c>
      <c r="I41" s="15">
        <f t="shared" ref="I41" si="189">AVERAGE(I38:I40)</f>
        <v>25125.439469959132</v>
      </c>
      <c r="J41" s="15">
        <f t="shared" ref="J41" si="190">AVERAGE(J38:J40)</f>
        <v>23453.817761386785</v>
      </c>
      <c r="K41" s="15">
        <f t="shared" ref="K41" si="191">AVERAGE(K38:K40)</f>
        <v>21700.15958181737</v>
      </c>
      <c r="L41" s="15">
        <f>AVERAGE(L38:L40)</f>
        <v>18902.36096790693</v>
      </c>
      <c r="M41" s="15">
        <f t="shared" ref="M41" si="192">AVERAGE(M38:M40)</f>
        <v>19941.724126845136</v>
      </c>
      <c r="N41" s="15">
        <f t="shared" ref="N41" si="193">AVERAGE(N38:N40)</f>
        <v>19048.013911240643</v>
      </c>
      <c r="O41" s="15">
        <f>AVERAGE(O38:O40)</f>
        <v>18412.513225915474</v>
      </c>
      <c r="P41" s="15">
        <f t="shared" ref="P41" si="194">AVERAGE(P38:P40)</f>
        <v>17444.274410803013</v>
      </c>
      <c r="Q41" s="15">
        <f t="shared" ref="Q41" si="195">AVERAGE(Q38:Q40)</f>
        <v>14729.436623580898</v>
      </c>
      <c r="R41" s="15">
        <f>AVERAGE(R38:R40)</f>
        <v>16723.133839954393</v>
      </c>
      <c r="S41" s="15">
        <f t="shared" ref="S41" si="196">AVERAGE(S38:S40)</f>
        <v>16261.961417856362</v>
      </c>
      <c r="T41" s="15">
        <f t="shared" ref="T41" si="197">AVERAGE(T38:T40)</f>
        <v>15185.929333550841</v>
      </c>
      <c r="U41" s="15">
        <f t="shared" ref="U41" si="198">AVERAGE(U38:U40)</f>
        <v>13702.063375818427</v>
      </c>
      <c r="V41" s="15">
        <f>AVERAGE(V38:V40)</f>
        <v>10913.777150194006</v>
      </c>
      <c r="W41" s="15">
        <f t="shared" ref="W41" si="199">AVERAGE(W38:W40)</f>
        <v>12955.831421435651</v>
      </c>
      <c r="X41" s="15">
        <f t="shared" ref="X41" si="200">AVERAGE(X38:X40)</f>
        <v>11322.693801915453</v>
      </c>
      <c r="Y41" s="15">
        <f>AVERAGE(Y38:Y40)</f>
        <v>10619.634665465681</v>
      </c>
      <c r="Z41" s="15">
        <f t="shared" ref="Z41" si="201">AVERAGE(Z38:Z40)</f>
        <v>9556.3454110221155</v>
      </c>
      <c r="AA41" s="15">
        <f t="shared" ref="AA41" si="202">AVERAGE(AA38:AA40)</f>
        <v>6742.985167679115</v>
      </c>
      <c r="AB41" s="15">
        <f>AVERAGE(AB38:AB40)</f>
        <v>11437.505707390314</v>
      </c>
      <c r="AC41" s="15">
        <f t="shared" ref="AC41" si="203">AVERAGE(AC38:AC40)</f>
        <v>10237.692027202067</v>
      </c>
      <c r="AD41" s="15">
        <f t="shared" ref="AD41" si="204">AVERAGE(AD38:AD40)</f>
        <v>9041.1947330899729</v>
      </c>
      <c r="AE41" s="15">
        <f t="shared" ref="AE41" si="205">AVERAGE(AE38:AE40)</f>
        <v>7095.3282038342513</v>
      </c>
      <c r="AF41" s="15">
        <f>AVERAGE(AF38:AF40)</f>
        <v>4395.2624031836567</v>
      </c>
      <c r="AG41" s="15">
        <f t="shared" ref="AG41" si="206">AVERAGE(AG38:AG40)</f>
        <v>4024.7980303009808</v>
      </c>
      <c r="AH41" s="15">
        <f t="shared" ref="AH41" si="207">AVERAGE(AH38:AH40)</f>
        <v>3255.6545679783426</v>
      </c>
      <c r="AI41" s="15">
        <f>AVERAGE(AI38:AI40)</f>
        <v>2800.6953004926545</v>
      </c>
      <c r="AJ41" s="15">
        <f t="shared" ref="AJ41" si="208">AVERAGE(AJ38:AJ40)</f>
        <v>1799.9009581136406</v>
      </c>
      <c r="AK41" s="15">
        <f t="shared" ref="AK41" si="209">AVERAGE(AK38:AK40)</f>
        <v>810.15232923880501</v>
      </c>
    </row>
    <row r="42" spans="1:37" ht="13.8" x14ac:dyDescent="0.3">
      <c r="A42" s="13" t="s">
        <v>65</v>
      </c>
      <c r="B42" s="13" t="s">
        <v>42</v>
      </c>
      <c r="C42" s="13" t="s">
        <v>68</v>
      </c>
      <c r="D42" s="13" t="s">
        <v>53</v>
      </c>
      <c r="E42" s="13" t="s">
        <v>54</v>
      </c>
      <c r="F42" s="25" t="s">
        <v>73</v>
      </c>
      <c r="G42" s="29">
        <v>5.5</v>
      </c>
      <c r="H42" s="32">
        <v>32268.837936037558</v>
      </c>
      <c r="I42" s="32">
        <v>32145.848556794077</v>
      </c>
      <c r="J42" s="32">
        <v>29034.462540048349</v>
      </c>
      <c r="K42" s="32">
        <v>28330.317530205037</v>
      </c>
      <c r="L42" s="32">
        <v>23672.709349282279</v>
      </c>
      <c r="M42" s="32">
        <v>23195.249454418059</v>
      </c>
      <c r="N42" s="32">
        <v>21947.829985003107</v>
      </c>
      <c r="O42" s="32">
        <v>23217.015635172997</v>
      </c>
      <c r="P42" s="32">
        <v>21665.470979488331</v>
      </c>
      <c r="Q42" s="32">
        <v>19015.444119216918</v>
      </c>
      <c r="R42" s="32">
        <v>19639.700662533025</v>
      </c>
      <c r="S42" s="32">
        <v>16930.277150043243</v>
      </c>
      <c r="T42" s="32">
        <v>16386.572540934343</v>
      </c>
      <c r="U42" s="32">
        <v>15419.930914386268</v>
      </c>
      <c r="V42" s="32">
        <v>12543.409979311085</v>
      </c>
      <c r="W42" s="32">
        <v>15835.339913038379</v>
      </c>
      <c r="X42" s="32">
        <v>14734.271769215931</v>
      </c>
      <c r="Y42" s="32">
        <v>12858.21199684062</v>
      </c>
      <c r="Z42" s="32">
        <v>10475.119298815305</v>
      </c>
      <c r="AA42" s="32">
        <v>7541.1138378264686</v>
      </c>
      <c r="AB42" s="32">
        <v>14294.290559881456</v>
      </c>
      <c r="AC42" s="32">
        <v>12966.319582708911</v>
      </c>
      <c r="AD42" s="32">
        <v>10763.827836897326</v>
      </c>
      <c r="AE42" s="32">
        <v>8278.7012847390433</v>
      </c>
      <c r="AF42" s="32">
        <v>5304.4914598389914</v>
      </c>
      <c r="AG42" s="32">
        <v>5612.4872607035441</v>
      </c>
      <c r="AH42" s="32">
        <v>4790.0410094629078</v>
      </c>
      <c r="AI42" s="32">
        <v>3978.7475658231128</v>
      </c>
      <c r="AJ42" s="32">
        <v>3244.1795013521742</v>
      </c>
      <c r="AK42" s="32">
        <v>1652.2101407790492</v>
      </c>
    </row>
    <row r="43" spans="1:37" ht="13.8" x14ac:dyDescent="0.3">
      <c r="A43" s="13" t="s">
        <v>65</v>
      </c>
      <c r="B43" s="13" t="s">
        <v>42</v>
      </c>
      <c r="C43" s="13" t="s">
        <v>68</v>
      </c>
      <c r="D43" s="13" t="s">
        <v>53</v>
      </c>
      <c r="E43" s="13" t="s">
        <v>54</v>
      </c>
      <c r="F43" s="25" t="s">
        <v>74</v>
      </c>
      <c r="G43" s="29">
        <v>6</v>
      </c>
      <c r="H43" s="32">
        <v>25992.926867062484</v>
      </c>
      <c r="I43" s="32">
        <v>26139.433694105446</v>
      </c>
      <c r="J43" s="32">
        <v>25627.737234236683</v>
      </c>
      <c r="K43" s="32">
        <v>24003.413756549508</v>
      </c>
      <c r="L43" s="32">
        <v>21780.134171231832</v>
      </c>
      <c r="M43" s="32">
        <v>24410.777623556754</v>
      </c>
      <c r="N43" s="32">
        <v>24735.879987294804</v>
      </c>
      <c r="O43" s="32">
        <v>23418.804285824761</v>
      </c>
      <c r="P43" s="32">
        <v>23474.294089136081</v>
      </c>
      <c r="Q43" s="32">
        <v>19641.648139841684</v>
      </c>
      <c r="R43" s="32">
        <v>21054.256063465629</v>
      </c>
      <c r="S43" s="32">
        <v>19749.680428582182</v>
      </c>
      <c r="T43" s="32">
        <v>18848.449848380409</v>
      </c>
      <c r="U43" s="32">
        <v>17217.148258186215</v>
      </c>
      <c r="V43" s="32">
        <v>14311.975880263391</v>
      </c>
      <c r="W43" s="32">
        <v>16214.046457663972</v>
      </c>
      <c r="X43" s="32">
        <v>15720.292500393967</v>
      </c>
      <c r="Y43" s="32">
        <v>14647.422422640882</v>
      </c>
      <c r="Z43" s="32">
        <v>12860.384176823472</v>
      </c>
      <c r="AA43" s="32">
        <v>9711.0834433040345</v>
      </c>
      <c r="AB43" s="32">
        <v>9411.1065751280767</v>
      </c>
      <c r="AC43" s="32">
        <v>8782.966789053462</v>
      </c>
      <c r="AD43" s="32">
        <v>8541.9808157988227</v>
      </c>
      <c r="AE43" s="32">
        <v>7350.9315820609245</v>
      </c>
      <c r="AF43" s="32">
        <v>4800.1225475787196</v>
      </c>
      <c r="AG43" s="32">
        <v>4856.7081370100386</v>
      </c>
      <c r="AH43" s="32">
        <v>4021.2429391075934</v>
      </c>
      <c r="AI43" s="32">
        <v>3316.1931155221118</v>
      </c>
      <c r="AJ43" s="32">
        <v>2518.4333699084077</v>
      </c>
      <c r="AK43" s="32">
        <v>1912.9091392539272</v>
      </c>
    </row>
    <row r="44" spans="1:37" ht="13.8" x14ac:dyDescent="0.3">
      <c r="A44" s="13" t="s">
        <v>65</v>
      </c>
      <c r="B44" s="13" t="s">
        <v>42</v>
      </c>
      <c r="C44" s="13" t="s">
        <v>68</v>
      </c>
      <c r="D44" s="13" t="s">
        <v>53</v>
      </c>
      <c r="E44" s="13" t="s">
        <v>54</v>
      </c>
      <c r="F44" s="25" t="s">
        <v>75</v>
      </c>
      <c r="G44" s="29">
        <v>7.3</v>
      </c>
      <c r="H44" s="32">
        <v>29416.429914005599</v>
      </c>
      <c r="I44" s="32">
        <v>27581.165747719286</v>
      </c>
      <c r="J44" s="32">
        <v>25530.195457313701</v>
      </c>
      <c r="K44" s="32">
        <v>24587.326296464085</v>
      </c>
      <c r="L44" s="32">
        <v>20713.496645948308</v>
      </c>
      <c r="M44" s="32">
        <v>23101.947199018909</v>
      </c>
      <c r="N44" s="32">
        <v>22414.107121981502</v>
      </c>
      <c r="O44" s="32">
        <v>20840.9925620633</v>
      </c>
      <c r="P44" s="32">
        <v>18775.819377936528</v>
      </c>
      <c r="Q44" s="32">
        <v>17221.545229813255</v>
      </c>
      <c r="R44" s="32">
        <v>19240.627644682423</v>
      </c>
      <c r="S44" s="32">
        <v>19551.780315545941</v>
      </c>
      <c r="T44" s="32">
        <v>16736.625682690676</v>
      </c>
      <c r="U44" s="32">
        <v>15200.422692524289</v>
      </c>
      <c r="V44" s="32">
        <v>12530.455353166077</v>
      </c>
      <c r="W44" s="32">
        <v>12858.285001188264</v>
      </c>
      <c r="X44" s="32">
        <v>12133.766545391538</v>
      </c>
      <c r="Y44" s="32">
        <v>10852.407616199051</v>
      </c>
      <c r="Z44" s="32">
        <v>9234.1648332916229</v>
      </c>
      <c r="AA44" s="32">
        <v>6950.3020158725712</v>
      </c>
      <c r="AB44" s="32">
        <v>10395.298285275767</v>
      </c>
      <c r="AC44" s="32">
        <v>8712.5251241517635</v>
      </c>
      <c r="AD44" s="32">
        <v>7483.1591384703215</v>
      </c>
      <c r="AE44" s="32">
        <v>6213.7935645424204</v>
      </c>
      <c r="AF44" s="32">
        <v>4032.0079963407411</v>
      </c>
      <c r="AG44" s="32">
        <v>4134.9477475444701</v>
      </c>
      <c r="AH44" s="32">
        <v>2955.569380360143</v>
      </c>
      <c r="AI44" s="32">
        <v>2706.8205968269895</v>
      </c>
      <c r="AJ44" s="32">
        <v>1787.5307961064223</v>
      </c>
      <c r="AK44" s="32">
        <v>1033.99618268738</v>
      </c>
    </row>
    <row r="45" spans="1:37" ht="13.8" x14ac:dyDescent="0.3">
      <c r="A45" s="13" t="s">
        <v>65</v>
      </c>
      <c r="B45" s="13" t="s">
        <v>42</v>
      </c>
      <c r="C45" s="13" t="s">
        <v>68</v>
      </c>
      <c r="D45" s="13" t="s">
        <v>53</v>
      </c>
      <c r="E45" s="13" t="s">
        <v>54</v>
      </c>
      <c r="F45" s="25" t="s">
        <v>12</v>
      </c>
      <c r="G45" s="14">
        <f>AVERAGE(G42:G44)</f>
        <v>6.2666666666666666</v>
      </c>
      <c r="H45" s="15">
        <f>AVERAGE(H42:H44)</f>
        <v>29226.064905701878</v>
      </c>
      <c r="I45" s="15">
        <f t="shared" ref="I45" si="210">AVERAGE(I42:I44)</f>
        <v>28622.149332872938</v>
      </c>
      <c r="J45" s="15">
        <f t="shared" ref="J45" si="211">AVERAGE(J42:J44)</f>
        <v>26730.798410532912</v>
      </c>
      <c r="K45" s="15">
        <f t="shared" ref="K45" si="212">AVERAGE(K42:K44)</f>
        <v>25640.352527739542</v>
      </c>
      <c r="L45" s="15">
        <f>AVERAGE(L42:L44)</f>
        <v>22055.446722154142</v>
      </c>
      <c r="M45" s="15">
        <f t="shared" ref="M45" si="213">AVERAGE(M42:M44)</f>
        <v>23569.324758997904</v>
      </c>
      <c r="N45" s="15">
        <f t="shared" ref="N45" si="214">AVERAGE(N42:N44)</f>
        <v>23032.605698093135</v>
      </c>
      <c r="O45" s="15">
        <f>AVERAGE(O42:O44)</f>
        <v>22492.270827687022</v>
      </c>
      <c r="P45" s="15">
        <f t="shared" ref="P45" si="215">AVERAGE(P42:P44)</f>
        <v>21305.194815520314</v>
      </c>
      <c r="Q45" s="15">
        <f t="shared" ref="Q45" si="216">AVERAGE(Q42:Q44)</f>
        <v>18626.21249629062</v>
      </c>
      <c r="R45" s="15">
        <f>AVERAGE(R42:R44)</f>
        <v>19978.194790227022</v>
      </c>
      <c r="S45" s="15">
        <f t="shared" ref="S45" si="217">AVERAGE(S42:S44)</f>
        <v>18743.912631390456</v>
      </c>
      <c r="T45" s="15">
        <f t="shared" ref="T45" si="218">AVERAGE(T42:T44)</f>
        <v>17323.882690668474</v>
      </c>
      <c r="U45" s="15">
        <f t="shared" ref="U45" si="219">AVERAGE(U42:U44)</f>
        <v>15945.833955032258</v>
      </c>
      <c r="V45" s="15">
        <f>AVERAGE(V42:V44)</f>
        <v>13128.613737580185</v>
      </c>
      <c r="W45" s="15">
        <f t="shared" ref="W45" si="220">AVERAGE(W42:W44)</f>
        <v>14969.223790630203</v>
      </c>
      <c r="X45" s="15">
        <f t="shared" ref="X45" si="221">AVERAGE(X42:X44)</f>
        <v>14196.110271667145</v>
      </c>
      <c r="Y45" s="15">
        <f>AVERAGE(Y42:Y44)</f>
        <v>12786.014011893518</v>
      </c>
      <c r="Z45" s="15">
        <f t="shared" ref="Z45" si="222">AVERAGE(Z42:Z44)</f>
        <v>10856.5561029768</v>
      </c>
      <c r="AA45" s="15">
        <f t="shared" ref="AA45" si="223">AVERAGE(AA42:AA44)</f>
        <v>8067.4997656676906</v>
      </c>
      <c r="AB45" s="15">
        <f>AVERAGE(AB42:AB44)</f>
        <v>11366.898473428431</v>
      </c>
      <c r="AC45" s="15">
        <f t="shared" ref="AC45" si="224">AVERAGE(AC42:AC44)</f>
        <v>10153.937165304713</v>
      </c>
      <c r="AD45" s="15">
        <f t="shared" ref="AD45" si="225">AVERAGE(AD42:AD44)</f>
        <v>8929.6559303888225</v>
      </c>
      <c r="AE45" s="15">
        <f t="shared" ref="AE45" si="226">AVERAGE(AE42:AE44)</f>
        <v>7281.1421437807958</v>
      </c>
      <c r="AF45" s="15">
        <f>AVERAGE(AF42:AF44)</f>
        <v>4712.2073345861509</v>
      </c>
      <c r="AG45" s="15">
        <f t="shared" ref="AG45" si="227">AVERAGE(AG42:AG44)</f>
        <v>4868.047715086017</v>
      </c>
      <c r="AH45" s="15">
        <f t="shared" ref="AH45" si="228">AVERAGE(AH42:AH44)</f>
        <v>3922.2844429768811</v>
      </c>
      <c r="AI45" s="15">
        <f>AVERAGE(AI42:AI44)</f>
        <v>3333.9204260574043</v>
      </c>
      <c r="AJ45" s="15">
        <f t="shared" ref="AJ45" si="229">AVERAGE(AJ42:AJ44)</f>
        <v>2516.7145557890017</v>
      </c>
      <c r="AK45" s="15">
        <f t="shared" ref="AK45" si="230">AVERAGE(AK42:AK44)</f>
        <v>1533.0384875734519</v>
      </c>
    </row>
    <row r="46" spans="1:37" ht="13.8" x14ac:dyDescent="0.2">
      <c r="A46" s="13" t="s">
        <v>65</v>
      </c>
      <c r="B46" s="13" t="s">
        <v>42</v>
      </c>
      <c r="C46" s="13" t="s">
        <v>68</v>
      </c>
      <c r="D46" s="13" t="s">
        <v>55</v>
      </c>
      <c r="E46" s="13" t="s">
        <v>56</v>
      </c>
      <c r="F46" s="13" t="s">
        <v>76</v>
      </c>
      <c r="G46" s="14">
        <v>5.5</v>
      </c>
      <c r="H46" s="15">
        <v>24770.369554793415</v>
      </c>
      <c r="I46" s="15">
        <v>24974.07367190193</v>
      </c>
      <c r="J46" s="15">
        <v>23506.763003165583</v>
      </c>
      <c r="K46" s="15">
        <v>23413.102837391099</v>
      </c>
      <c r="L46" s="15">
        <v>21361.187610029065</v>
      </c>
      <c r="M46" s="15">
        <v>21073.218598442665</v>
      </c>
      <c r="N46" s="15">
        <v>20854.667904439353</v>
      </c>
      <c r="O46" s="15">
        <v>20038.856132401714</v>
      </c>
      <c r="P46" s="15">
        <v>18342.229452092291</v>
      </c>
      <c r="Q46" s="15">
        <v>16454.243865078006</v>
      </c>
      <c r="R46" s="15">
        <v>17709.727092781537</v>
      </c>
      <c r="S46" s="15">
        <v>16134.446350855562</v>
      </c>
      <c r="T46" s="15">
        <v>15643.556184347999</v>
      </c>
      <c r="U46" s="15">
        <v>14122.092047081551</v>
      </c>
      <c r="V46" s="15">
        <v>10602.859886770293</v>
      </c>
      <c r="W46" s="15">
        <v>10617.09635995898</v>
      </c>
      <c r="X46" s="15">
        <v>9553.824645654995</v>
      </c>
      <c r="Y46" s="15">
        <v>8277.529883258725</v>
      </c>
      <c r="Z46" s="15">
        <v>6850.2746232980689</v>
      </c>
      <c r="AA46" s="15">
        <v>4692.3100779371844</v>
      </c>
      <c r="AB46" s="15">
        <v>10532.963257123414</v>
      </c>
      <c r="AC46" s="15">
        <v>9553.4320408058247</v>
      </c>
      <c r="AD46" s="15">
        <v>8028.5493284641752</v>
      </c>
      <c r="AE46" s="15">
        <v>5751.4577431739963</v>
      </c>
      <c r="AF46" s="15">
        <v>3177.2527749862547</v>
      </c>
      <c r="AG46" s="15">
        <v>3909.4804090062821</v>
      </c>
      <c r="AH46" s="15">
        <v>2150.7321938326722</v>
      </c>
      <c r="AI46" s="15">
        <v>1906.8224567726229</v>
      </c>
      <c r="AJ46" s="15">
        <v>1328.0077359652228</v>
      </c>
      <c r="AK46" s="15">
        <v>707.02283095078383</v>
      </c>
    </row>
    <row r="47" spans="1:37" ht="13.8" x14ac:dyDescent="0.3">
      <c r="A47" s="13" t="s">
        <v>65</v>
      </c>
      <c r="B47" s="13" t="s">
        <v>42</v>
      </c>
      <c r="C47" s="13" t="s">
        <v>68</v>
      </c>
      <c r="D47" s="13" t="s">
        <v>55</v>
      </c>
      <c r="E47" s="13" t="s">
        <v>56</v>
      </c>
      <c r="F47" s="25" t="s">
        <v>77</v>
      </c>
      <c r="G47" s="29">
        <v>6.3</v>
      </c>
      <c r="H47" s="32">
        <v>24908.3982987288</v>
      </c>
      <c r="I47" s="32">
        <v>23088.820612531774</v>
      </c>
      <c r="J47" s="32">
        <v>22426.628012523153</v>
      </c>
      <c r="K47" s="32">
        <v>21083.321772315536</v>
      </c>
      <c r="L47" s="32">
        <v>18969.795252372682</v>
      </c>
      <c r="M47" s="32">
        <v>20265.673758933441</v>
      </c>
      <c r="N47" s="32">
        <v>20123.167092639149</v>
      </c>
      <c r="O47" s="32">
        <v>19128.489421748272</v>
      </c>
      <c r="P47" s="32">
        <v>17761.879853083832</v>
      </c>
      <c r="Q47" s="32">
        <v>16493.002952922576</v>
      </c>
      <c r="R47" s="32">
        <v>16622.49211560392</v>
      </c>
      <c r="S47" s="32">
        <v>15914.779899629975</v>
      </c>
      <c r="T47" s="32">
        <v>15639.134222519177</v>
      </c>
      <c r="U47" s="32">
        <v>14159.72463179361</v>
      </c>
      <c r="V47" s="32">
        <v>11600.575359016344</v>
      </c>
      <c r="W47" s="32">
        <v>11027.694433094983</v>
      </c>
      <c r="X47" s="32">
        <v>9796.3250969623768</v>
      </c>
      <c r="Y47" s="32">
        <v>8998.1335834517977</v>
      </c>
      <c r="Z47" s="32">
        <v>7587.3835523920825</v>
      </c>
      <c r="AA47" s="32">
        <v>5818.0527404124996</v>
      </c>
      <c r="AB47" s="32">
        <v>9297.2854963204391</v>
      </c>
      <c r="AC47" s="32">
        <v>8661.3256768191732</v>
      </c>
      <c r="AD47" s="32">
        <v>7724.7426801356487</v>
      </c>
      <c r="AE47" s="32">
        <v>6513.041983966451</v>
      </c>
      <c r="AF47" s="32">
        <v>4424.9313441070171</v>
      </c>
      <c r="AG47" s="32">
        <v>3909.4804090062821</v>
      </c>
      <c r="AH47" s="32">
        <v>2979.1674944389624</v>
      </c>
      <c r="AI47" s="32">
        <v>2386.2152259720679</v>
      </c>
      <c r="AJ47" s="32">
        <v>1705.3299525055304</v>
      </c>
      <c r="AK47" s="32">
        <v>805.90819635672653</v>
      </c>
    </row>
    <row r="48" spans="1:37" ht="13.8" x14ac:dyDescent="0.3">
      <c r="A48" s="13" t="s">
        <v>65</v>
      </c>
      <c r="B48" s="13" t="s">
        <v>42</v>
      </c>
      <c r="C48" s="13" t="s">
        <v>68</v>
      </c>
      <c r="D48" s="13" t="s">
        <v>55</v>
      </c>
      <c r="E48" s="13" t="s">
        <v>56</v>
      </c>
      <c r="F48" s="25" t="s">
        <v>75</v>
      </c>
      <c r="G48" s="29">
        <v>5.7</v>
      </c>
      <c r="H48" s="32">
        <v>26966.537533500345</v>
      </c>
      <c r="I48" s="32">
        <v>26367.427210339705</v>
      </c>
      <c r="J48" s="32">
        <v>27035.596354161331</v>
      </c>
      <c r="K48" s="32">
        <v>26054.935377249443</v>
      </c>
      <c r="L48" s="32">
        <v>22462.820893294502</v>
      </c>
      <c r="M48" s="32">
        <v>24290.018951338854</v>
      </c>
      <c r="N48" s="32">
        <v>23290.630820325194</v>
      </c>
      <c r="O48" s="32">
        <v>22894.28567514076</v>
      </c>
      <c r="P48" s="32">
        <v>22159.254368175392</v>
      </c>
      <c r="Q48" s="32">
        <v>18631.798864233759</v>
      </c>
      <c r="R48" s="32">
        <v>19255.61865065265</v>
      </c>
      <c r="S48" s="32">
        <v>18800.855896359073</v>
      </c>
      <c r="T48" s="32">
        <v>16550.01852971514</v>
      </c>
      <c r="U48" s="32">
        <v>14928.128673374376</v>
      </c>
      <c r="V48" s="32">
        <v>12024.843568187584</v>
      </c>
      <c r="W48" s="32">
        <v>12190.863340374073</v>
      </c>
      <c r="X48" s="32">
        <v>10937.997884345654</v>
      </c>
      <c r="Y48" s="32">
        <v>10007.829226595975</v>
      </c>
      <c r="Z48" s="32">
        <v>8579.070129880316</v>
      </c>
      <c r="AA48" s="32">
        <v>5719.9897284459021</v>
      </c>
      <c r="AB48" s="32">
        <v>7715.3230432710297</v>
      </c>
      <c r="AC48" s="32">
        <v>7309.0497577086517</v>
      </c>
      <c r="AD48" s="32">
        <v>6608.072855748248</v>
      </c>
      <c r="AE48" s="32">
        <v>5339.9370271266516</v>
      </c>
      <c r="AF48" s="32">
        <v>3118.5012358598738</v>
      </c>
      <c r="AG48" s="32">
        <v>3671.5414574150209</v>
      </c>
      <c r="AH48" s="32">
        <v>3132.1366588630563</v>
      </c>
      <c r="AI48" s="32">
        <v>2745.7959188336063</v>
      </c>
      <c r="AJ48" s="32">
        <v>1805.3533030914029</v>
      </c>
      <c r="AK48" s="32">
        <v>835.63726017775446</v>
      </c>
    </row>
    <row r="49" spans="1:37" ht="14.4" thickBot="1" x14ac:dyDescent="0.35">
      <c r="A49" s="19" t="s">
        <v>65</v>
      </c>
      <c r="B49" s="19" t="s">
        <v>42</v>
      </c>
      <c r="C49" s="19" t="s">
        <v>68</v>
      </c>
      <c r="D49" s="19" t="s">
        <v>55</v>
      </c>
      <c r="E49" s="19" t="s">
        <v>56</v>
      </c>
      <c r="F49" s="27" t="s">
        <v>13</v>
      </c>
      <c r="G49" s="26">
        <f>AVERAGE(G46:G48)</f>
        <v>5.833333333333333</v>
      </c>
      <c r="H49" s="21">
        <f>AVERAGE(H46:H48)</f>
        <v>25548.435129007517</v>
      </c>
      <c r="I49" s="21">
        <f t="shared" ref="I49" si="231">AVERAGE(I46:I48)</f>
        <v>24810.10716492447</v>
      </c>
      <c r="J49" s="21">
        <f t="shared" ref="J49" si="232">AVERAGE(J46:J48)</f>
        <v>24322.995789950026</v>
      </c>
      <c r="K49" s="21">
        <f t="shared" ref="K49" si="233">AVERAGE(K46:K48)</f>
        <v>23517.119995652029</v>
      </c>
      <c r="L49" s="21">
        <f>AVERAGE(L46:L48)</f>
        <v>20931.267918565416</v>
      </c>
      <c r="M49" s="21">
        <f t="shared" ref="M49" si="234">AVERAGE(M46:M48)</f>
        <v>21876.303769571652</v>
      </c>
      <c r="N49" s="21">
        <f t="shared" ref="N49" si="235">AVERAGE(N46:N48)</f>
        <v>21422.821939134566</v>
      </c>
      <c r="O49" s="21">
        <f>AVERAGE(O46:O48)</f>
        <v>20687.210409763582</v>
      </c>
      <c r="P49" s="21">
        <f t="shared" ref="P49" si="236">AVERAGE(P46:P48)</f>
        <v>19421.121224450504</v>
      </c>
      <c r="Q49" s="21">
        <f t="shared" ref="Q49" si="237">AVERAGE(Q46:Q48)</f>
        <v>17193.015227411448</v>
      </c>
      <c r="R49" s="21">
        <f>AVERAGE(R46:R48)</f>
        <v>17862.61261967937</v>
      </c>
      <c r="S49" s="21">
        <f t="shared" ref="S49" si="238">AVERAGE(S46:S48)</f>
        <v>16950.027382281536</v>
      </c>
      <c r="T49" s="21">
        <f t="shared" ref="T49" si="239">AVERAGE(T46:T48)</f>
        <v>15944.236312194107</v>
      </c>
      <c r="U49" s="21">
        <f t="shared" ref="U49" si="240">AVERAGE(U46:U48)</f>
        <v>14403.315117416512</v>
      </c>
      <c r="V49" s="21">
        <f>AVERAGE(V46:V48)</f>
        <v>11409.426271324739</v>
      </c>
      <c r="W49" s="21">
        <f t="shared" ref="W49" si="241">AVERAGE(W46:W48)</f>
        <v>11278.551377809345</v>
      </c>
      <c r="X49" s="21">
        <f t="shared" ref="X49" si="242">AVERAGE(X46:X48)</f>
        <v>10096.049208987677</v>
      </c>
      <c r="Y49" s="21">
        <f>AVERAGE(Y46:Y48)</f>
        <v>9094.4975644355</v>
      </c>
      <c r="Z49" s="21">
        <f t="shared" ref="Z49" si="243">AVERAGE(Z46:Z48)</f>
        <v>7672.2427685234898</v>
      </c>
      <c r="AA49" s="21">
        <f t="shared" ref="AA49" si="244">AVERAGE(AA46:AA48)</f>
        <v>5410.1175155985284</v>
      </c>
      <c r="AB49" s="21">
        <f>AVERAGE(AB46:AB48)</f>
        <v>9181.8572655716289</v>
      </c>
      <c r="AC49" s="21">
        <f t="shared" ref="AC49" si="245">AVERAGE(AC46:AC48)</f>
        <v>8507.9358251112153</v>
      </c>
      <c r="AD49" s="21">
        <f t="shared" ref="AD49" si="246">AVERAGE(AD46:AD48)</f>
        <v>7453.7882881160231</v>
      </c>
      <c r="AE49" s="21">
        <f t="shared" ref="AE49" si="247">AVERAGE(AE46:AE48)</f>
        <v>5868.1455847556999</v>
      </c>
      <c r="AF49" s="21">
        <f>AVERAGE(AF46:AF48)</f>
        <v>3573.561784984382</v>
      </c>
      <c r="AG49" s="21">
        <f t="shared" ref="AG49" si="248">AVERAGE(AG46:AG48)</f>
        <v>3830.1674251425284</v>
      </c>
      <c r="AH49" s="21">
        <f t="shared" ref="AH49" si="249">AVERAGE(AH46:AH48)</f>
        <v>2754.0121157115632</v>
      </c>
      <c r="AI49" s="21">
        <f>AVERAGE(AI46:AI48)</f>
        <v>2346.2778671927658</v>
      </c>
      <c r="AJ49" s="21">
        <f t="shared" ref="AJ49" si="250">AVERAGE(AJ46:AJ48)</f>
        <v>1612.8969971873855</v>
      </c>
      <c r="AK49" s="21">
        <f t="shared" ref="AK49" si="251">AVERAGE(AK46:AK48)</f>
        <v>782.85609582842153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Basic Info</vt:lpstr>
      <vt:lpstr>Aggregate Gradation</vt:lpstr>
      <vt:lpstr>Distress Survey Summary</vt:lpstr>
      <vt:lpstr>Distress Survey-Cracks</vt:lpstr>
      <vt:lpstr>Distress Survey-Rutting</vt:lpstr>
      <vt:lpstr>AMPT Modulus SGC</vt:lpstr>
      <vt:lpstr>IDT Modulus SGC</vt:lpstr>
      <vt:lpstr>Mix IDT Modulus 1st Core</vt:lpstr>
      <vt:lpstr>Mix IDT Modulus 2nd Core</vt:lpstr>
      <vt:lpstr>Mix Creep Compliance SGC</vt:lpstr>
      <vt:lpstr>Mix Creep Compliance 1st Core</vt:lpstr>
      <vt:lpstr>Mix Creep Compliance 2nd Core</vt:lpstr>
      <vt:lpstr>Mix IDT 20C SGC</vt:lpstr>
      <vt:lpstr>Mix IDT 20C 1st Core</vt:lpstr>
      <vt:lpstr>Mix IDT 20C 2nd Core</vt:lpstr>
      <vt:lpstr>Mix IDT -10C SGC</vt:lpstr>
      <vt:lpstr>Mix IDT -10C 1st Core</vt:lpstr>
      <vt:lpstr>Mix IDT -10C 2nd Core</vt:lpstr>
      <vt:lpstr>Hamburg SGC</vt:lpstr>
      <vt:lpstr>Hamburg 1st Core</vt:lpstr>
      <vt:lpstr>Hamburg 2nd Core</vt:lpstr>
      <vt:lpstr>Asphalt Binder 1st Core</vt:lpstr>
      <vt:lpstr>Asphalt Binder 2nd 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Shenghua Wu</dc:creator>
  <cp:lastModifiedBy>Edward Harrigan</cp:lastModifiedBy>
  <dcterms:created xsi:type="dcterms:W3CDTF">2012-06-18T00:42:15Z</dcterms:created>
  <dcterms:modified xsi:type="dcterms:W3CDTF">2017-06-02T14:34:35Z</dcterms:modified>
</cp:coreProperties>
</file>