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nrc\trb\TRB-DVD\CRPEditors\Publication-Ready Files\NCHRP 08-124\Supplemental Files\"/>
    </mc:Choice>
  </mc:AlternateContent>
  <xr:revisionPtr revIDLastSave="0" documentId="13_ncr:1_{206A85CF-0FC4-45BE-B2C7-089DF1BB3BFF}" xr6:coauthVersionLast="47" xr6:coauthVersionMax="47" xr10:uidLastSave="{00000000-0000-0000-0000-000000000000}"/>
  <bookViews>
    <workbookView xWindow="2040" yWindow="1710" windowWidth="25155" windowHeight="13230" xr2:uid="{58D8B7DB-4AFA-468A-AB57-E2A41E98FEB6}"/>
  </bookViews>
  <sheets>
    <sheet name="Overview" sheetId="5" r:id="rId1"/>
    <sheet name="Instructions" sheetId="3" r:id="rId2"/>
    <sheet name="Input" sheetId="4" r:id="rId3"/>
    <sheet name="Results"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9" i="4" l="1"/>
  <c r="B24" i="1" s="1"/>
  <c r="E29" i="4"/>
  <c r="E38" i="4" s="1"/>
  <c r="B33" i="1" s="1"/>
  <c r="E42" i="4"/>
  <c r="B10" i="1" s="1"/>
  <c r="E19" i="4"/>
  <c r="E45" i="4" s="1"/>
  <c r="E41" i="4"/>
  <c r="B17" i="1" s="1"/>
  <c r="A2" i="1"/>
  <c r="B32" i="1" l="1"/>
  <c r="E48" i="4"/>
  <c r="B23" i="1" s="1"/>
  <c r="B8" i="1"/>
  <c r="B16" i="1"/>
  <c r="E37" i="4"/>
  <c r="B34" i="1" s="1"/>
  <c r="B18" i="1"/>
  <c r="B25" i="1"/>
  <c r="B26" i="1"/>
  <c r="B7" i="1" l="1"/>
  <c r="B31" i="1"/>
  <c r="B15" i="1"/>
  <c r="B9" i="1"/>
  <c r="F25" i="4" l="1"/>
  <c r="C6" i="1" l="1"/>
  <c r="C7" i="1"/>
  <c r="D7" i="1" s="1"/>
  <c r="C8" i="1"/>
  <c r="D8" i="1" s="1"/>
  <c r="C9" i="1"/>
  <c r="D9" i="1" s="1"/>
  <c r="C10" i="1"/>
  <c r="D10" i="1" s="1"/>
  <c r="C14" i="1"/>
  <c r="C15" i="1"/>
  <c r="D15" i="1" s="1"/>
  <c r="C16" i="1"/>
  <c r="D16" i="1" s="1"/>
  <c r="C17" i="1"/>
  <c r="D17" i="1" s="1"/>
  <c r="C18" i="1"/>
  <c r="D18" i="1" s="1"/>
  <c r="C22" i="1"/>
  <c r="C23" i="1"/>
  <c r="D23" i="1" s="1"/>
  <c r="C24" i="1"/>
  <c r="D24" i="1" s="1"/>
  <c r="C25" i="1"/>
  <c r="D25" i="1" s="1"/>
  <c r="C26" i="1"/>
  <c r="D26" i="1" s="1"/>
  <c r="C30" i="1"/>
  <c r="C31" i="1"/>
  <c r="D31" i="1" s="1"/>
  <c r="C32" i="1"/>
  <c r="D32" i="1" s="1"/>
  <c r="C33" i="1"/>
  <c r="D33" i="1" s="1"/>
  <c r="C34" i="1"/>
  <c r="D34" i="1" s="1"/>
  <c r="E22" i="1" l="1"/>
  <c r="F22" i="1" s="1"/>
  <c r="G22" i="1" s="1"/>
  <c r="G30" i="1"/>
  <c r="E6" i="1"/>
  <c r="F6" i="1" s="1"/>
  <c r="G6" i="1" s="1"/>
  <c r="E14" i="1"/>
  <c r="F14" i="1" s="1"/>
  <c r="G14" i="1" s="1"/>
</calcChain>
</file>

<file path=xl/sharedStrings.xml><?xml version="1.0" encoding="utf-8"?>
<sst xmlns="http://schemas.openxmlformats.org/spreadsheetml/2006/main" count="287" uniqueCount="176">
  <si>
    <t>Variables</t>
  </si>
  <si>
    <t>Coef.</t>
  </si>
  <si>
    <t>t-ratio</t>
  </si>
  <si>
    <t>p-value</t>
  </si>
  <si>
    <t>Internal capture</t>
  </si>
  <si>
    <t>Constant</t>
  </si>
  <si>
    <t>Level 1</t>
  </si>
  <si>
    <t>LN_HHSIZE</t>
  </si>
  <si>
    <t>LN_VEHCAP</t>
  </si>
  <si>
    <t>Level 2</t>
  </si>
  <si>
    <t>LN_JOBPOP</t>
  </si>
  <si>
    <t>LN_INTDEN</t>
  </si>
  <si>
    <t>Vehicle miles traveled (VMT)</t>
  </si>
  <si>
    <t>Household size</t>
  </si>
  <si>
    <t>Vehicle per capita</t>
  </si>
  <si>
    <t>Intersection density</t>
  </si>
  <si>
    <t>Value</t>
  </si>
  <si>
    <t>LN_(Values)</t>
  </si>
  <si>
    <t>LN_(Values) * Coef.</t>
  </si>
  <si>
    <t>Walking trips</t>
  </si>
  <si>
    <t>Transit trips</t>
  </si>
  <si>
    <t>VMT</t>
  </si>
  <si>
    <t>Job-population balance</t>
  </si>
  <si>
    <t>Number of intersections per square mile of gross land area within the buffer at corridor level</t>
  </si>
  <si>
    <t>Stop density</t>
  </si>
  <si>
    <t>% 4-way intersection</t>
  </si>
  <si>
    <t>Percentage of 4-way intersections within a buffer at corridor level</t>
  </si>
  <si>
    <t>Number of transit stops within the buffer per square mile of land area. Uses 25 ft buffer to catch bus stops on the periphery at corridor level</t>
  </si>
  <si>
    <t>LN_ACTDEN</t>
  </si>
  <si>
    <t>Log-odds</t>
  </si>
  <si>
    <t>Odds</t>
  </si>
  <si>
    <t>Probability</t>
  </si>
  <si>
    <t>-</t>
  </si>
  <si>
    <t>* Multilevel logit regression is used in the model of 'internal capture', 'walking trips', and 'transit trips'</t>
  </si>
  <si>
    <t>* Multilevel linear regression is used in the model of 'VMT'</t>
  </si>
  <si>
    <t>→ automatically calculate the VMT per trip in 2mile buffer area of corridor in your region</t>
  </si>
  <si>
    <t>→ automatically calculate the probablity of having internal trips in 2mile buffer area of corridor in your region</t>
  </si>
  <si>
    <t>Total</t>
  </si>
  <si>
    <t>LN_PCT4WAY</t>
  </si>
  <si>
    <t>→ automatically calculate the probablity of having walking trips of internal or external trips in your region</t>
  </si>
  <si>
    <t>→ automatically calculate the probablity of having walking trips  of internal or external trips in your region</t>
  </si>
  <si>
    <t>Activity density</t>
  </si>
  <si>
    <t>LN_STOPDEN</t>
  </si>
  <si>
    <t>Activity density per square mile within the buffer. Sum of population and employment within the buffer, divided by gross land area at corridor level, activity density = (population + employment)  / area (sq. mile)</t>
  </si>
  <si>
    <t>Level-1</t>
  </si>
  <si>
    <t>Level-2</t>
  </si>
  <si>
    <t xml:space="preserve"> </t>
  </si>
  <si>
    <t xml:space="preserve">β0 = -0.0454 + β3*(LN_JOBPOP) + β4*(LN_INTDEN) </t>
  </si>
  <si>
    <t>Full model</t>
  </si>
  <si>
    <t>Odds = (p/(1-p)) = exp (-0.0454 + β1*(LN_HHSIZE) + β2*(LN_VEHCAP) + β3*(LN_JOBPOP) + β4*(LN_INTDEN))</t>
  </si>
  <si>
    <t xml:space="preserve">Probability = 1/(1+odds) </t>
  </si>
  <si>
    <t>Log-odds = log(p/(1-p))=  -0.0454 + β1*(LN_HHSIZE) + β2*(LN_VEHCAP) + β3*(LN_JOBPOP) + β4*(LN_INTDEN)</t>
  </si>
  <si>
    <t>Log-odds = log(p/(1-p))= β0 + β1*(LN_HHSIZE) + β2*(LN_VEHCAP)</t>
  </si>
  <si>
    <t>y = β0 + β1*(LN_HHSIZE) + β2*(LN_VEHCAP)</t>
  </si>
  <si>
    <t xml:space="preserve">Equation_ Internal capture </t>
  </si>
  <si>
    <t xml:space="preserve">Equation_ Walking trips </t>
  </si>
  <si>
    <t xml:space="preserve">β0 = -4.781 + β3*(LN_PCT4WAY) + β4*(LN_STOPDEN) </t>
  </si>
  <si>
    <t xml:space="preserve">Log-odds = log(p/(1-p))=  -4.781 + β1*(LN_HHSIZE) + β2*(LN_VEHCAP) + β3*(LN_PCT4WAY) + β4*(LN_STOPDEN) </t>
  </si>
  <si>
    <t xml:space="preserve">Odds = (p/(1-p)) = exp (-4.781 + β1*(LN_HHSIZE) + β2*(LN_VEHCAP) + β3*(LN_PCT4WAY) + β4*(LN_STOPDEN) </t>
  </si>
  <si>
    <t xml:space="preserve">β0 = -5.225+ β3*(LN_PCT4WAY) + β4*(LN_STOPDEN) </t>
  </si>
  <si>
    <t xml:space="preserve">Log-odds = log(p/(1-p))=  -5.225 + β1*(LN_HHSIZE) + β2*(LN_VEHCAP) + β3*(LN_PCT4WAY) + β4*(LN_STOPDEN) </t>
  </si>
  <si>
    <t xml:space="preserve">Odds = (p/(1-p)) = exp (-5.225 + β1*(LN_HHSIZE) + β2*(LN_VEHCAP) + β3*(LN_PCT4WAY) + β4*(LN_STOPDEN) </t>
  </si>
  <si>
    <t>Equation_ VMT</t>
  </si>
  <si>
    <t xml:space="preserve">β0 = 1.76 + β3*(LN_ACTDEN) + β4*(LN_JOBPOP) </t>
  </si>
  <si>
    <t xml:space="preserve">y = 1.76 + β1*(LN_HHSIZE) + β2*(LN_VEHCAP) + β3*(LN_ACTDEN) + β4*(LN_JOBPOP) </t>
  </si>
  <si>
    <t xml:space="preserve">Equation_ Transit trips </t>
  </si>
  <si>
    <t xml:space="preserve">Mode choice for walking trips </t>
  </si>
  <si>
    <t xml:space="preserve">Mode choice for transit trips </t>
  </si>
  <si>
    <t>1. Regression model results</t>
  </si>
  <si>
    <t>2. Regression Equation</t>
  </si>
  <si>
    <t>All shaded cells are inputs</t>
  </si>
  <si>
    <t>Section 1 - General Region Information</t>
  </si>
  <si>
    <t>Region Name</t>
  </si>
  <si>
    <t>Geographic</t>
  </si>
  <si>
    <t>Number of Intersections</t>
  </si>
  <si>
    <t>Notes / Instructions</t>
  </si>
  <si>
    <t>Total area of 2-mile buffer area from the centerlines of corridor segments</t>
  </si>
  <si>
    <t>Count intersections either within or on the perimeter of the Corridor impact area. Do not count most unsignalized driveways or alleys, but Do count major entrances to shopping areas or residential developments</t>
  </si>
  <si>
    <t>Land Use - Surrounding Area</t>
  </si>
  <si>
    <t>Project / Scenario Specific Inputs</t>
  </si>
  <si>
    <t>Default National Factors - Can be changed for project based on site specific data, or regional values from census data, travel demand model, etc…</t>
  </si>
  <si>
    <t>Employment within two mile of the Corridor impact area</t>
  </si>
  <si>
    <t>Demographics</t>
  </si>
  <si>
    <t>Population</t>
  </si>
  <si>
    <t>Enter Population Directly?</t>
  </si>
  <si>
    <t>If "No", will apply average HH size factors (in section 2) to dwelling units below</t>
  </si>
  <si>
    <t>Average Vehicles Owned per Dwelling Unit</t>
  </si>
  <si>
    <t>The U.S. Census American Community Survey is likely a good source. Go to the link at right, and search "Community Facts" for your community.  The vehicles per household data is within the housing statistics of the ACS.</t>
  </si>
  <si>
    <t>http://factfinder2.census.gov/faces/nav/jsf/pages/index.xhtml</t>
  </si>
  <si>
    <t>Area of region (in sq mi.)</t>
  </si>
  <si>
    <t>Area of corridor 2-mile buffer</t>
  </si>
  <si>
    <t>Total area of region</t>
  </si>
  <si>
    <t>Number of transit stops (bus, rail)</t>
  </si>
  <si>
    <t>Employement</t>
  </si>
  <si>
    <t>Section 2 - Land Use Inputs</t>
  </si>
  <si>
    <t>Density</t>
  </si>
  <si>
    <t>Design</t>
  </si>
  <si>
    <t>% 4-Way Intersection</t>
  </si>
  <si>
    <t>Distance to transit</t>
  </si>
  <si>
    <t>MODEL APPLICATION - INTERNAL TRIPS</t>
  </si>
  <si>
    <t>MODEL APPLICATION - WALKING TRIPS</t>
  </si>
  <si>
    <t>MODEL APPLICATION - TRANSIT TRIPS</t>
  </si>
  <si>
    <t>MODEL UPDATES</t>
  </si>
  <si>
    <t>USAGE STATEMENT AND DISCLAIMER</t>
  </si>
  <si>
    <t>Yes</t>
  </si>
  <si>
    <t>Number of 4-way intersections</t>
  </si>
  <si>
    <t>MODEL APPLICATION - VMT</t>
  </si>
  <si>
    <t>RESULTS</t>
  </si>
  <si>
    <t>CORRIDOR MANAGEMNET_TRAVEL BEHAVIOR MODEL v 3.0 - RESULTS</t>
  </si>
  <si>
    <t>CORRIDOR MANAGEMNET_TRAVEL BEHAVIOR MODEL v 3.0 - INPUT</t>
  </si>
  <si>
    <t>Total number of 4-way intersections within 2-mile buffer area</t>
  </si>
  <si>
    <t>Index that measures the balance between employment and resident population within buffer (Index value 0~1) at corridor level, job-population balance = 1 - [ABS(employment - 0.2 * population)/(employment + 0.2 * population)]</t>
  </si>
  <si>
    <t>Description</t>
  </si>
  <si>
    <t>Units</t>
  </si>
  <si>
    <t>Quantity</t>
  </si>
  <si>
    <t>High Rise Condo</t>
  </si>
  <si>
    <r>
      <t>mi</t>
    </r>
    <r>
      <rPr>
        <vertAlign val="superscript"/>
        <sz val="11"/>
        <color theme="1"/>
        <rFont val="Calibri"/>
        <family val="2"/>
        <scheme val="minor"/>
      </rPr>
      <t>2</t>
    </r>
  </si>
  <si>
    <t>%</t>
  </si>
  <si>
    <t>Bus stops</t>
  </si>
  <si>
    <t>Rail stations</t>
  </si>
  <si>
    <t>Total number of bus stops within 2-mile buffer area</t>
  </si>
  <si>
    <t>Total number of rail staions within 2-mile buffer area</t>
  </si>
  <si>
    <t>Number of jobs within 2-mile buffer area</t>
  </si>
  <si>
    <t>As is the case with all scientific and engineering methods, this corridor management tool will continue to undergo enhancement and updates in the future, and the current version may become out-of-date or superseded.</t>
  </si>
  <si>
    <t xml:space="preserve">It is the user's responsibility to verify that the version in use is suitably up to date for his/her purposes. </t>
  </si>
  <si>
    <t>The corridor management preadsheet tool is a functional implementation of the research and mathematical equaitons for the modeling method described in the accompanying report.</t>
  </si>
  <si>
    <t xml:space="preserve">We make no representation or warranty concerning the tool's use by inexperienced individuals, nor concerning the tool's functionality or accuracy beyond the scope of the underlying research. </t>
  </si>
  <si>
    <t>We also bear no responsibility for the conclusions or opinions inexperienced users may draw from the results produced.</t>
  </si>
  <si>
    <t xml:space="preserve">While the research underlying the spreadsheet has been reviewed for general usefulness, it is the responsibility of the user to assess whether the research is relevant to and credible for his/her intended application. </t>
  </si>
  <si>
    <t>It is also the user's responsibility to exercise professional judgment on appropriateness to the specific details of their subject case. In cases where this is in doubt, the user is advised to either apply alternate methods or to validate the method</t>
  </si>
  <si>
    <t>with respect to local data and to test the method's sensitivities to the particular combination of factors under study.</t>
  </si>
  <si>
    <t>In cases that vary significantly from those used to develop and validate the method, the user is advised to consult with an expert in the transportation planning/engineering field as to the method's relevance and performance.</t>
  </si>
  <si>
    <t>INSTRUCTIONS</t>
  </si>
  <si>
    <t>This spreadsheet allows one to input data from a region or a corridor impact area and estimate the probablity of mode choice and VMT</t>
  </si>
  <si>
    <t>by determining:</t>
  </si>
  <si>
    <t>1. The percent of trips internally captured</t>
  </si>
  <si>
    <t>2. The percent of walking trips for all trips</t>
  </si>
  <si>
    <t>3. The percent of transit trips for all trips</t>
  </si>
  <si>
    <t>4. The Vehicle miles traveled  per trip</t>
  </si>
  <si>
    <t>All user inputs are on the "Input" tab and the results are on the "Results" tab</t>
  </si>
  <si>
    <t>Most Input cells are shaded this color of yellow.  All other cells are protected and should not be changed.</t>
  </si>
  <si>
    <t>Always check your results for reasonability and compare them to sites of similar nature with actual counts available</t>
  </si>
  <si>
    <t>2. Regression equation</t>
  </si>
  <si>
    <t>All equations of trip models and coefficients values used in "Input", "Results" tab are from the below tables:</t>
  </si>
  <si>
    <r>
      <rPr>
        <sz val="11"/>
        <color rgb="FFFF0000"/>
        <rFont val="Calibri"/>
        <family val="2"/>
        <scheme val="minor"/>
      </rPr>
      <t>DO NOT PUT NUMBERS</t>
    </r>
    <r>
      <rPr>
        <sz val="11"/>
        <color theme="1"/>
        <rFont val="Calibri"/>
        <family val="2"/>
        <scheme val="minor"/>
      </rPr>
      <t xml:space="preserve"> (Sum of bus stops and rail staions within 2-mile buffer area will be automatically calculated)</t>
    </r>
  </si>
  <si>
    <t>Automatically calculated and will be used as parameters for estimation</t>
  </si>
  <si>
    <t>Vehicles Owned per Dwelling unit</t>
  </si>
  <si>
    <t>Average number of motorized vehicles per person in the household at individual/household level</t>
  </si>
  <si>
    <t>Average number of members of the household at individual/household level</t>
  </si>
  <si>
    <t>single family</t>
  </si>
  <si>
    <t>multi-family</t>
  </si>
  <si>
    <t>average number of single family household within 2-mile buffer area</t>
  </si>
  <si>
    <t>average number of multi-family household within 2-mile buffer area</t>
  </si>
  <si>
    <t>average number of high rise condo household within 2-mile buffer area</t>
  </si>
  <si>
    <t>Number of employment within 2-mile buffer area</t>
  </si>
  <si>
    <t>In case of calculating inputs within 2-mile buffer area, users should geographical analysis tool such as ArcGIS, QGIS, or R programming to query the household data and land use data that intersect with corridor impact area</t>
  </si>
  <si>
    <t>If you do not have data, you can you put "1.85" as the average vehicle owend per Dwelling unit referenced from US census data</t>
  </si>
  <si>
    <t>7-D Corridor Impact Calculator</t>
  </si>
  <si>
    <t>Build: 2022-11-07</t>
  </si>
  <si>
    <t>FOREWORD</t>
  </si>
  <si>
    <t xml:space="preserve">This tool helps the user quantify the likely effects that changes in density, destination access and other contextual variables can have on corrodr VMT and throughput perofrmance on the basis of different user-specified scenarios. </t>
  </si>
  <si>
    <t>ACKNOWLEDGMENT OF SPONSORSHIP</t>
  </si>
  <si>
    <t xml:space="preserve">This work was sponsored by the American Association of State Highway and Transportation Officials, in cooperation with the Federal Highway Administration, and was conducted in the National Cooperative Highway Research Program (NCHRP), which is administered by the Transportation Research Board of the National Academies of Sciences, Engineering, and Medicine.  </t>
  </si>
  <si>
    <t>DISCLAIMER</t>
  </si>
  <si>
    <t>COPYRIGHT</t>
  </si>
  <si>
    <t xml:space="preserve">This material and the copyrights therein are owned by the National Academies of Sciences, Engineering, and Medicine.  </t>
  </si>
  <si>
    <t>HANDLING OF COMMENTS AND REVISIONS</t>
  </si>
  <si>
    <t xml:space="preserve">Comments should be directed to the National Cooperative Highway Research Program. Comments and questions should be specific and refer to specific spreadsheet cells.  </t>
  </si>
  <si>
    <t xml:space="preserve">Detailed instructions are on the "instructions" tab.  On the "Inputs" tab the yellow tabs indicate fields for user input.   Results are then displayed on the "results" tab. </t>
  </si>
  <si>
    <t xml:space="preserve">Each sheet has detailed instructions. </t>
  </si>
  <si>
    <t>VERSION HISTORY</t>
  </si>
  <si>
    <t>2022-11-07</t>
  </si>
  <si>
    <t>First beta version</t>
  </si>
  <si>
    <t>NCHRP Project 08-124</t>
  </si>
  <si>
    <t>This is unedited material as submitted by the contractor for NCHRP Project 08-124, Quantifying the Impacts of Corriodor Management.  The opinions and conclusions expressed or implied in the material are those of the research agency. They are not necessarily those of the Transportation Research Board; the National Academies of Sciences, Engineering, and Medicine; or the program sponsors.</t>
  </si>
  <si>
    <t>This spreadsheet is offered as is, without warranty or promise of support of any kind either expressed or implied. Under no circumstance will the National Academy of Sciences or the Transportation Research Board (collectively “TRB”) be liable for any loss or damage caused by the installation or operation of this product. TRB makes no representation or warranty of any kind, expressed or implied, in fact or in law, including without limitation, the warranty of merchantability or the warranty of fitness for a particular purpose, and shall not in any case be liable for any consequential or special damages.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</si>
</sst>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6" x14ac:knownFonts="1">
    <font>
      <sz val="11"/>
      <color theme="1"/>
      <name val="Calibri"/>
      <family val="2"/>
      <scheme val="minor"/>
    </font>
    <font>
      <b/>
      <sz val="9"/>
      <color theme="1"/>
      <name val="Times New Roman"/>
      <family val="1"/>
    </font>
    <font>
      <b/>
      <i/>
      <sz val="11"/>
      <color theme="1"/>
      <name val="Calibri"/>
      <family val="2"/>
      <scheme val="minor"/>
    </font>
    <font>
      <b/>
      <i/>
      <sz val="9"/>
      <color rgb="FF000000"/>
      <name val="Times New Roman"/>
      <family val="1"/>
    </font>
    <font>
      <sz val="9"/>
      <color theme="1"/>
      <name val="Times New Roman"/>
      <family val="1"/>
    </font>
    <font>
      <b/>
      <sz val="11"/>
      <color theme="1"/>
      <name val="Calibri"/>
      <family val="2"/>
      <scheme val="minor"/>
    </font>
    <font>
      <b/>
      <sz val="11"/>
      <color rgb="FFFF0000"/>
      <name val="Calibri"/>
      <family val="2"/>
      <scheme val="minor"/>
    </font>
    <font>
      <sz val="10"/>
      <color rgb="FF333333"/>
      <name val="Arial"/>
      <family val="2"/>
    </font>
    <font>
      <b/>
      <sz val="14"/>
      <color theme="1"/>
      <name val="Calibri"/>
      <family val="2"/>
      <scheme val="minor"/>
    </font>
    <font>
      <sz val="16"/>
      <color theme="1"/>
      <name val="Calibri"/>
      <family val="2"/>
      <scheme val="minor"/>
    </font>
    <font>
      <b/>
      <sz val="16"/>
      <name val="Arial"/>
      <family val="2"/>
    </font>
    <font>
      <sz val="10"/>
      <name val="Arial"/>
      <family val="2"/>
    </font>
    <font>
      <b/>
      <sz val="10"/>
      <name val="Arial"/>
      <family val="2"/>
    </font>
    <font>
      <b/>
      <u/>
      <sz val="11"/>
      <color theme="1"/>
      <name val="Calibri"/>
      <family val="2"/>
      <scheme val="minor"/>
    </font>
    <font>
      <b/>
      <u/>
      <sz val="16"/>
      <color theme="1"/>
      <name val="Calibri"/>
      <family val="2"/>
      <scheme val="minor"/>
    </font>
    <font>
      <u/>
      <sz val="11"/>
      <color theme="10"/>
      <name val="Calibri"/>
      <family val="2"/>
      <scheme val="minor"/>
    </font>
    <font>
      <sz val="10"/>
      <color indexed="10"/>
      <name val="Arial"/>
      <family val="2"/>
    </font>
    <font>
      <u/>
      <sz val="10"/>
      <name val="Arial"/>
      <family val="2"/>
    </font>
    <font>
      <b/>
      <u/>
      <sz val="10"/>
      <name val="Arial"/>
      <family val="2"/>
    </font>
    <font>
      <sz val="11"/>
      <color rgb="FFFF0000"/>
      <name val="Calibri"/>
      <family val="2"/>
      <scheme val="minor"/>
    </font>
    <font>
      <vertAlign val="superscript"/>
      <sz val="11"/>
      <color theme="1"/>
      <name val="Calibri"/>
      <family val="2"/>
      <scheme val="minor"/>
    </font>
    <font>
      <b/>
      <sz val="12"/>
      <color theme="1"/>
      <name val="Calibri"/>
      <family val="2"/>
      <scheme val="minor"/>
    </font>
    <font>
      <sz val="11"/>
      <color theme="1"/>
      <name val="Calibri"/>
      <family val="2"/>
      <scheme val="minor"/>
    </font>
    <font>
      <b/>
      <u/>
      <sz val="14"/>
      <name val="Arial"/>
      <family val="2"/>
    </font>
    <font>
      <sz val="22"/>
      <name val="Arial"/>
      <family val="2"/>
    </font>
    <font>
      <sz val="9"/>
      <name val="Arial"/>
      <family val="2"/>
    </font>
  </fonts>
  <fills count="8">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indexed="13"/>
        <bgColor indexed="64"/>
      </patternFill>
    </fill>
    <fill>
      <patternFill patternType="solid">
        <fgColor indexed="41"/>
        <bgColor indexed="64"/>
      </patternFill>
    </fill>
    <fill>
      <patternFill patternType="solid">
        <fgColor theme="9" tint="0.39997558519241921"/>
        <bgColor indexed="64"/>
      </patternFill>
    </fill>
    <fill>
      <patternFill patternType="solid">
        <fgColor theme="3" tint="0.79998168889431442"/>
        <bgColor indexed="64"/>
      </patternFill>
    </fill>
  </fills>
  <borders count="29">
    <border>
      <left/>
      <right/>
      <top/>
      <bottom/>
      <diagonal/>
    </border>
    <border>
      <left/>
      <right/>
      <top style="medium">
        <color indexed="64"/>
      </top>
      <bottom/>
      <diagonal/>
    </border>
    <border>
      <left/>
      <right/>
      <top/>
      <bottom style="medium">
        <color indexed="64"/>
      </bottom>
      <diagonal/>
    </border>
    <border>
      <left style="mediumDashed">
        <color rgb="FFFF0000"/>
      </left>
      <right style="mediumDashed">
        <color rgb="FFFF0000"/>
      </right>
      <top style="mediumDashed">
        <color rgb="FFFF0000"/>
      </top>
      <bottom/>
      <diagonal/>
    </border>
    <border>
      <left style="mediumDashed">
        <color rgb="FFFF0000"/>
      </left>
      <right style="mediumDashed">
        <color rgb="FFFF0000"/>
      </right>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Dashed">
        <color rgb="FFFF0000"/>
      </left>
      <right style="thin">
        <color indexed="64"/>
      </right>
      <top style="mediumDashed">
        <color rgb="FFFF0000"/>
      </top>
      <bottom style="mediumDashed">
        <color rgb="FFFF0000"/>
      </bottom>
      <diagonal/>
    </border>
    <border>
      <left/>
      <right style="thin">
        <color indexed="64"/>
      </right>
      <top/>
      <bottom/>
      <diagonal/>
    </border>
    <border>
      <left style="mediumDashed">
        <color rgb="FFFF0000"/>
      </left>
      <right style="mediumDashed">
        <color rgb="FFFF0000"/>
      </right>
      <top/>
      <bottom style="thin">
        <color indexed="64"/>
      </bottom>
      <diagonal/>
    </border>
    <border>
      <left/>
      <right style="thin">
        <color indexed="64"/>
      </right>
      <top/>
      <bottom style="thin">
        <color indexed="64"/>
      </bottom>
      <diagonal/>
    </border>
    <border>
      <left style="thin">
        <color indexed="64"/>
      </left>
      <right style="mediumDashed">
        <color rgb="FFFF0000"/>
      </right>
      <top/>
      <bottom/>
      <diagonal/>
    </border>
    <border>
      <left style="thin">
        <color indexed="64"/>
      </left>
      <right style="mediumDashed">
        <color rgb="FFFF0000"/>
      </right>
      <top/>
      <bottom style="thin">
        <color indexed="64"/>
      </bottom>
      <diagonal/>
    </border>
    <border>
      <left style="mediumDashed">
        <color rgb="FFFF0000"/>
      </left>
      <right style="thin">
        <color indexed="64"/>
      </right>
      <top/>
      <bottom style="mediumDashed">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4">
    <xf numFmtId="0" fontId="0" fillId="0" borderId="0"/>
    <xf numFmtId="0" fontId="15" fillId="0" borderId="0" applyNumberFormat="0" applyFill="0" applyBorder="0" applyAlignment="0" applyProtection="0"/>
    <xf numFmtId="0" fontId="22" fillId="0" borderId="0"/>
    <xf numFmtId="0" fontId="11" fillId="0" borderId="0"/>
  </cellStyleXfs>
  <cellXfs count="112">
    <xf numFmtId="0" fontId="0" fillId="0" borderId="0" xfId="0"/>
    <xf numFmtId="0" fontId="4" fillId="0" borderId="0" xfId="0" applyFont="1" applyAlignment="1">
      <alignment vertical="center" wrapText="1"/>
    </xf>
    <xf numFmtId="0" fontId="4" fillId="0" borderId="0" xfId="0" applyFont="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164" fontId="4" fillId="0" borderId="0" xfId="0" applyNumberFormat="1" applyFont="1" applyAlignment="1">
      <alignment horizontal="center" vertical="center" wrapText="1"/>
    </xf>
    <xf numFmtId="164" fontId="4" fillId="0" borderId="2" xfId="0" applyNumberFormat="1" applyFont="1" applyBorder="1" applyAlignment="1">
      <alignment horizontal="center" vertical="center" wrapText="1"/>
    </xf>
    <xf numFmtId="164" fontId="0" fillId="0" borderId="0" xfId="0" applyNumberFormat="1"/>
    <xf numFmtId="0" fontId="5" fillId="0" borderId="0" xfId="0" applyFont="1"/>
    <xf numFmtId="0" fontId="0" fillId="0" borderId="0" xfId="0" applyAlignment="1">
      <alignment wrapText="1"/>
    </xf>
    <xf numFmtId="164" fontId="5" fillId="0" borderId="0" xfId="0" applyNumberFormat="1" applyFont="1"/>
    <xf numFmtId="164" fontId="6" fillId="0" borderId="0" xfId="0" applyNumberFormat="1" applyFont="1"/>
    <xf numFmtId="0" fontId="8" fillId="0" borderId="0" xfId="0" applyFont="1"/>
    <xf numFmtId="0" fontId="9" fillId="0" borderId="0" xfId="0" applyFont="1" applyAlignment="1">
      <alignment vertical="center"/>
    </xf>
    <xf numFmtId="164" fontId="9" fillId="0" borderId="0" xfId="0" applyNumberFormat="1" applyFont="1" applyAlignment="1">
      <alignment vertical="center"/>
    </xf>
    <xf numFmtId="0" fontId="10" fillId="0" borderId="0" xfId="0" applyFont="1"/>
    <xf numFmtId="0" fontId="0" fillId="3" borderId="0" xfId="0" applyFill="1"/>
    <xf numFmtId="0" fontId="11" fillId="0" borderId="0" xfId="0" applyFont="1"/>
    <xf numFmtId="0" fontId="12" fillId="4" borderId="0" xfId="0" applyFont="1" applyFill="1"/>
    <xf numFmtId="0" fontId="13" fillId="0" borderId="0" xfId="0" applyFont="1"/>
    <xf numFmtId="0" fontId="14" fillId="0" borderId="0" xfId="0" applyFont="1"/>
    <xf numFmtId="2" fontId="11" fillId="4" borderId="0" xfId="0" applyNumberFormat="1" applyFont="1" applyFill="1" applyAlignment="1" applyProtection="1">
      <alignment horizontal="center"/>
      <protection locked="0"/>
    </xf>
    <xf numFmtId="0" fontId="16" fillId="0" borderId="0" xfId="0" applyFont="1"/>
    <xf numFmtId="0" fontId="11" fillId="0" borderId="0" xfId="0" applyFont="1" applyAlignment="1">
      <alignment horizontal="left" wrapText="1"/>
    </xf>
    <xf numFmtId="2" fontId="11" fillId="5" borderId="0" xfId="0" applyNumberFormat="1" applyFont="1" applyFill="1" applyProtection="1">
      <protection locked="0"/>
    </xf>
    <xf numFmtId="0" fontId="11" fillId="0" borderId="0" xfId="0" applyFont="1" applyAlignment="1">
      <alignment horizontal="left"/>
    </xf>
    <xf numFmtId="49" fontId="0" fillId="0" borderId="0" xfId="0" applyNumberFormat="1" applyAlignment="1">
      <alignment horizontal="left" wrapText="1"/>
    </xf>
    <xf numFmtId="49" fontId="0" fillId="0" borderId="0" xfId="0" applyNumberFormat="1" applyAlignment="1">
      <alignment wrapText="1"/>
    </xf>
    <xf numFmtId="0" fontId="12" fillId="0" borderId="0" xfId="0" applyFont="1"/>
    <xf numFmtId="0" fontId="17" fillId="0" borderId="0" xfId="0" applyFont="1"/>
    <xf numFmtId="0" fontId="0" fillId="0" borderId="0" xfId="0" applyAlignment="1">
      <alignment vertical="top" wrapText="1"/>
    </xf>
    <xf numFmtId="0" fontId="11" fillId="0" borderId="0" xfId="0" applyFont="1" applyAlignment="1">
      <alignment horizontal="right"/>
    </xf>
    <xf numFmtId="0" fontId="0" fillId="0" borderId="0" xfId="0" applyProtection="1">
      <protection locked="0"/>
    </xf>
    <xf numFmtId="165" fontId="0" fillId="0" borderId="0" xfId="0" applyNumberFormat="1" applyProtection="1">
      <protection locked="0"/>
    </xf>
    <xf numFmtId="0" fontId="0" fillId="0" borderId="0" xfId="0" applyAlignment="1">
      <alignment horizontal="right"/>
    </xf>
    <xf numFmtId="2" fontId="0" fillId="0" borderId="0" xfId="0" applyNumberFormat="1" applyProtection="1">
      <protection locked="0"/>
    </xf>
    <xf numFmtId="0" fontId="5" fillId="0" borderId="0" xfId="0" applyFont="1" applyAlignment="1">
      <alignment horizontal="left"/>
    </xf>
    <xf numFmtId="0" fontId="0" fillId="0" borderId="0" xfId="0" applyAlignment="1">
      <alignment horizontal="left"/>
    </xf>
    <xf numFmtId="164" fontId="2" fillId="0" borderId="0" xfId="0" applyNumberFormat="1" applyFont="1"/>
    <xf numFmtId="0" fontId="18" fillId="0" borderId="0" xfId="0" applyFont="1"/>
    <xf numFmtId="49" fontId="15" fillId="0" borderId="0" xfId="1" applyNumberFormat="1" applyAlignment="1" applyProtection="1">
      <alignment horizontal="center" wrapText="1"/>
    </xf>
    <xf numFmtId="1" fontId="11" fillId="3" borderId="0" xfId="0" applyNumberFormat="1" applyFont="1" applyFill="1" applyProtection="1">
      <protection locked="0"/>
    </xf>
    <xf numFmtId="164" fontId="0" fillId="3" borderId="3" xfId="0" applyNumberFormat="1" applyFill="1" applyBorder="1"/>
    <xf numFmtId="164" fontId="0" fillId="3" borderId="4" xfId="0" applyNumberFormat="1" applyFill="1" applyBorder="1"/>
    <xf numFmtId="164" fontId="0" fillId="0" borderId="7" xfId="0" applyNumberFormat="1" applyBorder="1"/>
    <xf numFmtId="164" fontId="5" fillId="0" borderId="12" xfId="0" applyNumberFormat="1" applyFont="1" applyBorder="1"/>
    <xf numFmtId="164" fontId="0" fillId="0" borderId="8" xfId="0" applyNumberFormat="1" applyBorder="1"/>
    <xf numFmtId="164" fontId="0" fillId="3" borderId="13" xfId="0" applyNumberFormat="1" applyFill="1" applyBorder="1"/>
    <xf numFmtId="164" fontId="0" fillId="0" borderId="6" xfId="0" applyNumberFormat="1" applyBorder="1"/>
    <xf numFmtId="164" fontId="5" fillId="0" borderId="14" xfId="0" applyNumberFormat="1" applyFont="1" applyBorder="1"/>
    <xf numFmtId="164" fontId="0" fillId="0" borderId="15" xfId="0" applyNumberFormat="1" applyBorder="1"/>
    <xf numFmtId="164" fontId="0" fillId="0" borderId="16" xfId="0" applyNumberFormat="1" applyBorder="1"/>
    <xf numFmtId="164" fontId="5" fillId="6" borderId="17" xfId="0" applyNumberFormat="1" applyFont="1" applyFill="1" applyBorder="1"/>
    <xf numFmtId="164" fontId="5" fillId="6" borderId="11" xfId="0" applyNumberFormat="1" applyFont="1" applyFill="1" applyBorder="1"/>
    <xf numFmtId="164" fontId="2" fillId="7" borderId="18" xfId="0" applyNumberFormat="1" applyFont="1" applyFill="1" applyBorder="1" applyAlignment="1">
      <alignment horizontal="center"/>
    </xf>
    <xf numFmtId="164" fontId="0" fillId="7" borderId="19" xfId="0" applyNumberFormat="1" applyFill="1" applyBorder="1" applyAlignment="1">
      <alignment horizontal="center"/>
    </xf>
    <xf numFmtId="164" fontId="5" fillId="7" borderId="20" xfId="0" applyNumberFormat="1" applyFont="1" applyFill="1" applyBorder="1" applyAlignment="1">
      <alignment horizontal="center"/>
    </xf>
    <xf numFmtId="164" fontId="2" fillId="7" borderId="9" xfId="0" applyNumberFormat="1" applyFont="1" applyFill="1" applyBorder="1" applyAlignment="1">
      <alignment horizontal="center"/>
    </xf>
    <xf numFmtId="164" fontId="0" fillId="7" borderId="5" xfId="0" applyNumberFormat="1" applyFill="1" applyBorder="1" applyAlignment="1">
      <alignment horizontal="center"/>
    </xf>
    <xf numFmtId="164" fontId="5" fillId="7" borderId="10" xfId="0" applyNumberFormat="1" applyFont="1" applyFill="1" applyBorder="1" applyAlignment="1">
      <alignment horizontal="center"/>
    </xf>
    <xf numFmtId="164" fontId="6" fillId="0" borderId="0" xfId="0" applyNumberFormat="1" applyFont="1" applyAlignment="1">
      <alignment horizontal="center"/>
    </xf>
    <xf numFmtId="0" fontId="5" fillId="0" borderId="0" xfId="0" applyFont="1" applyAlignment="1">
      <alignment horizontal="center"/>
    </xf>
    <xf numFmtId="164" fontId="5" fillId="0" borderId="0" xfId="0" applyNumberFormat="1" applyFont="1" applyAlignment="1">
      <alignment horizontal="center"/>
    </xf>
    <xf numFmtId="0" fontId="21" fillId="0" borderId="0" xfId="0" applyFont="1"/>
    <xf numFmtId="0" fontId="11" fillId="3" borderId="0" xfId="0" applyFont="1" applyFill="1"/>
    <xf numFmtId="0" fontId="21" fillId="0" borderId="0" xfId="0" applyFont="1" applyAlignment="1">
      <alignment vertical="center"/>
    </xf>
    <xf numFmtId="164" fontId="21" fillId="0" borderId="0" xfId="0" applyNumberFormat="1" applyFont="1" applyAlignment="1">
      <alignment vertical="center"/>
    </xf>
    <xf numFmtId="0" fontId="0" fillId="6" borderId="0" xfId="0" applyFill="1"/>
    <xf numFmtId="0" fontId="0" fillId="6" borderId="0" xfId="0" applyFill="1" applyAlignment="1">
      <alignment vertical="top" wrapText="1"/>
    </xf>
    <xf numFmtId="0" fontId="0" fillId="6" borderId="0" xfId="0" applyFill="1" applyAlignment="1">
      <alignment wrapText="1"/>
    </xf>
    <xf numFmtId="0" fontId="0" fillId="6" borderId="0" xfId="0" applyFill="1" applyProtection="1">
      <protection locked="0"/>
    </xf>
    <xf numFmtId="2" fontId="11" fillId="3" borderId="0" xfId="0" applyNumberFormat="1" applyFont="1" applyFill="1" applyProtection="1">
      <protection locked="0"/>
    </xf>
    <xf numFmtId="2" fontId="0" fillId="6" borderId="0" xfId="0" applyNumberFormat="1" applyFill="1" applyProtection="1">
      <protection locked="0"/>
    </xf>
    <xf numFmtId="0" fontId="22" fillId="0" borderId="0" xfId="2"/>
    <xf numFmtId="0" fontId="11" fillId="0" borderId="21" xfId="3" applyBorder="1"/>
    <xf numFmtId="0" fontId="11" fillId="0" borderId="22" xfId="3" applyBorder="1"/>
    <xf numFmtId="0" fontId="11" fillId="0" borderId="23" xfId="3" applyBorder="1"/>
    <xf numFmtId="0" fontId="11" fillId="0" borderId="24" xfId="3" applyBorder="1"/>
    <xf numFmtId="0" fontId="11" fillId="0" borderId="25" xfId="3" applyBorder="1"/>
    <xf numFmtId="0" fontId="11" fillId="0" borderId="26" xfId="3" applyBorder="1"/>
    <xf numFmtId="0" fontId="11" fillId="0" borderId="27" xfId="3" applyBorder="1"/>
    <xf numFmtId="0" fontId="11" fillId="0" borderId="28" xfId="3" applyBorder="1"/>
    <xf numFmtId="0" fontId="12" fillId="0" borderId="0" xfId="3" applyFont="1"/>
    <xf numFmtId="0" fontId="11" fillId="0" borderId="0" xfId="3" applyAlignment="1">
      <alignment vertical="top" wrapText="1"/>
    </xf>
    <xf numFmtId="0" fontId="11" fillId="0" borderId="0" xfId="3" applyAlignment="1">
      <alignment horizontal="left" vertical="top" wrapText="1"/>
    </xf>
    <xf numFmtId="0" fontId="11" fillId="0" borderId="0" xfId="3"/>
    <xf numFmtId="0" fontId="11" fillId="0" borderId="0" xfId="3" applyAlignment="1">
      <alignment wrapText="1"/>
    </xf>
    <xf numFmtId="14" fontId="11" fillId="0" borderId="0" xfId="3" quotePrefix="1" applyNumberFormat="1"/>
    <xf numFmtId="0" fontId="25" fillId="0" borderId="0" xfId="3" applyFont="1"/>
    <xf numFmtId="0" fontId="11" fillId="0" borderId="0" xfId="3" applyAlignment="1">
      <alignment vertical="top" wrapText="1"/>
    </xf>
    <xf numFmtId="0" fontId="23" fillId="0" borderId="0" xfId="3" applyFont="1" applyAlignment="1">
      <alignment horizontal="center"/>
    </xf>
    <xf numFmtId="0" fontId="24" fillId="0" borderId="24" xfId="3" applyFont="1" applyBorder="1" applyAlignment="1">
      <alignment horizontal="center" wrapText="1"/>
    </xf>
    <xf numFmtId="0" fontId="24" fillId="0" borderId="0" xfId="3" applyFont="1" applyAlignment="1">
      <alignment wrapText="1"/>
    </xf>
    <xf numFmtId="0" fontId="24" fillId="0" borderId="25" xfId="3" applyFont="1" applyBorder="1" applyAlignment="1">
      <alignment wrapText="1"/>
    </xf>
    <xf numFmtId="0" fontId="11" fillId="0" borderId="0" xfId="3" applyAlignment="1">
      <alignment horizontal="center" wrapText="1"/>
    </xf>
    <xf numFmtId="0" fontId="11" fillId="0" borderId="0" xfId="3" applyAlignment="1">
      <alignment horizontal="left" vertical="top" wrapText="1"/>
    </xf>
    <xf numFmtId="0" fontId="11" fillId="0" borderId="0" xfId="3"/>
    <xf numFmtId="0" fontId="11" fillId="0" borderId="0" xfId="3" applyAlignment="1">
      <alignment wrapText="1"/>
    </xf>
    <xf numFmtId="0" fontId="1" fillId="0" borderId="1" xfId="0" applyFont="1" applyBorder="1" applyAlignment="1">
      <alignmen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4" fontId="0" fillId="0" borderId="0" xfId="0" applyNumberFormat="1" applyAlignment="1">
      <alignment horizontal="left"/>
    </xf>
    <xf numFmtId="164" fontId="7" fillId="0" borderId="0" xfId="0" applyNumberFormat="1" applyFont="1" applyAlignment="1">
      <alignment horizontal="left"/>
    </xf>
    <xf numFmtId="0" fontId="0" fillId="0" borderId="0" xfId="0" applyAlignment="1">
      <alignment horizontal="left"/>
    </xf>
    <xf numFmtId="0" fontId="12" fillId="5" borderId="0" xfId="0" applyFont="1" applyFill="1" applyAlignment="1">
      <alignment horizontal="left"/>
    </xf>
    <xf numFmtId="0" fontId="5" fillId="6" borderId="0" xfId="0" applyFont="1" applyFill="1" applyAlignment="1">
      <alignment horizontal="left"/>
    </xf>
    <xf numFmtId="0" fontId="0" fillId="0" borderId="0" xfId="0" applyAlignment="1">
      <alignment horizontal="left" wrapText="1"/>
    </xf>
    <xf numFmtId="49" fontId="15" fillId="0" borderId="0" xfId="1" applyNumberFormat="1" applyAlignment="1" applyProtection="1">
      <alignment horizontal="center" wrapText="1"/>
    </xf>
  </cellXfs>
  <cellStyles count="4">
    <cellStyle name="Hyperlink" xfId="1" builtinId="8"/>
    <cellStyle name="Normal" xfId="0" builtinId="0"/>
    <cellStyle name="Normal 2" xfId="3" xr:uid="{AE149F76-E71D-4172-98C2-2CB9F03C9870}"/>
    <cellStyle name="Normal 3" xfId="2" xr:uid="{A3915C63-C2F2-41E4-9DEF-FA8F47748AC3}"/>
  </cellStyles>
  <dxfs count="1">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actfinder2.census.gov/faces/nav/jsf/pages/index.x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14FB6-4AB1-448A-8BDD-836FBEBE0656}">
  <dimension ref="B1:M33"/>
  <sheetViews>
    <sheetView tabSelected="1" topLeftCell="A5" workbookViewId="0">
      <selection activeCell="T13" sqref="T13"/>
    </sheetView>
  </sheetViews>
  <sheetFormatPr defaultRowHeight="15" x14ac:dyDescent="0.25"/>
  <cols>
    <col min="2" max="2" width="13.85546875" customWidth="1"/>
  </cols>
  <sheetData>
    <row r="1" spans="2:13" ht="15.75" thickBot="1" x14ac:dyDescent="0.3">
      <c r="B1" s="73"/>
      <c r="C1" s="73"/>
      <c r="D1" s="73"/>
      <c r="E1" s="73"/>
      <c r="F1" s="73"/>
      <c r="G1" s="73"/>
      <c r="H1" s="73"/>
      <c r="I1" s="73"/>
      <c r="J1" s="73"/>
      <c r="K1" s="73"/>
      <c r="L1" s="73"/>
      <c r="M1" s="73"/>
    </row>
    <row r="2" spans="2:13" ht="15.75" thickTop="1" x14ac:dyDescent="0.25">
      <c r="B2" s="74"/>
      <c r="C2" s="75"/>
      <c r="D2" s="75"/>
      <c r="E2" s="75"/>
      <c r="F2" s="75"/>
      <c r="G2" s="75"/>
      <c r="H2" s="75"/>
      <c r="I2" s="75"/>
      <c r="J2" s="75"/>
      <c r="K2" s="75"/>
      <c r="L2" s="75"/>
      <c r="M2" s="76"/>
    </row>
    <row r="3" spans="2:13" ht="18" x14ac:dyDescent="0.25">
      <c r="B3" s="77"/>
      <c r="C3" s="90" t="s">
        <v>173</v>
      </c>
      <c r="D3" s="90"/>
      <c r="E3" s="90"/>
      <c r="F3" s="90"/>
      <c r="G3" s="90"/>
      <c r="H3" s="90"/>
      <c r="I3" s="90"/>
      <c r="J3" s="90"/>
      <c r="K3" s="90"/>
      <c r="L3" s="90"/>
      <c r="M3" s="78"/>
    </row>
    <row r="4" spans="2:13" ht="27" x14ac:dyDescent="0.35">
      <c r="B4" s="91" t="s">
        <v>157</v>
      </c>
      <c r="C4" s="92"/>
      <c r="D4" s="92"/>
      <c r="E4" s="92"/>
      <c r="F4" s="92"/>
      <c r="G4" s="92"/>
      <c r="H4" s="92"/>
      <c r="I4" s="92"/>
      <c r="J4" s="92"/>
      <c r="K4" s="92"/>
      <c r="L4" s="92"/>
      <c r="M4" s="93"/>
    </row>
    <row r="5" spans="2:13" ht="15.75" thickBot="1" x14ac:dyDescent="0.3">
      <c r="B5" s="79"/>
      <c r="C5" s="80"/>
      <c r="D5" s="80"/>
      <c r="E5" s="80"/>
      <c r="F5" s="80"/>
      <c r="G5" s="80"/>
      <c r="H5" s="80"/>
      <c r="I5" s="80"/>
      <c r="J5" s="80"/>
      <c r="K5" s="80"/>
      <c r="L5" s="80"/>
      <c r="M5" s="81"/>
    </row>
    <row r="6" spans="2:13" ht="15.75" thickTop="1" x14ac:dyDescent="0.25">
      <c r="B6" s="73"/>
      <c r="C6" s="73"/>
      <c r="D6" s="73"/>
      <c r="E6" s="73"/>
      <c r="F6" s="73"/>
      <c r="G6" s="73"/>
      <c r="H6" s="73"/>
      <c r="I6" s="73"/>
      <c r="J6" s="73"/>
      <c r="K6" s="73"/>
      <c r="L6" s="73"/>
      <c r="M6" s="73"/>
    </row>
    <row r="7" spans="2:13" x14ac:dyDescent="0.25">
      <c r="B7" s="94" t="s">
        <v>158</v>
      </c>
      <c r="C7" s="94"/>
      <c r="D7" s="94"/>
      <c r="E7" s="94"/>
      <c r="F7" s="94"/>
      <c r="G7" s="94"/>
      <c r="H7" s="94"/>
      <c r="I7" s="94"/>
      <c r="J7" s="94"/>
      <c r="K7" s="94"/>
      <c r="L7" s="94"/>
      <c r="M7" s="94"/>
    </row>
    <row r="8" spans="2:13" x14ac:dyDescent="0.25">
      <c r="B8" s="82" t="s">
        <v>159</v>
      </c>
      <c r="C8" s="73"/>
      <c r="D8" s="73"/>
      <c r="E8" s="73"/>
      <c r="F8" s="73"/>
      <c r="G8" s="73"/>
      <c r="H8" s="73"/>
      <c r="I8" s="73"/>
      <c r="J8" s="73"/>
      <c r="K8" s="73"/>
      <c r="L8" s="73"/>
      <c r="M8" s="73"/>
    </row>
    <row r="9" spans="2:13" ht="27.75" customHeight="1" x14ac:dyDescent="0.25">
      <c r="B9" s="89" t="s">
        <v>160</v>
      </c>
      <c r="C9" s="89"/>
      <c r="D9" s="89"/>
      <c r="E9" s="89"/>
      <c r="F9" s="89"/>
      <c r="G9" s="89"/>
      <c r="H9" s="89"/>
      <c r="I9" s="89"/>
      <c r="J9" s="89"/>
      <c r="K9" s="89"/>
      <c r="L9" s="89"/>
      <c r="M9" s="89"/>
    </row>
    <row r="11" spans="2:13" x14ac:dyDescent="0.25">
      <c r="B11" s="82" t="s">
        <v>161</v>
      </c>
      <c r="C11" s="73"/>
      <c r="D11" s="73"/>
      <c r="E11" s="73"/>
      <c r="F11" s="73"/>
      <c r="G11" s="73"/>
      <c r="H11" s="73"/>
      <c r="I11" s="73"/>
      <c r="J11" s="73"/>
      <c r="K11" s="73"/>
      <c r="L11" s="73"/>
      <c r="M11" s="73"/>
    </row>
    <row r="12" spans="2:13" ht="41.25" customHeight="1" x14ac:dyDescent="0.25">
      <c r="B12" s="89" t="s">
        <v>162</v>
      </c>
      <c r="C12" s="89"/>
      <c r="D12" s="89"/>
      <c r="E12" s="89"/>
      <c r="F12" s="89"/>
      <c r="G12" s="89"/>
      <c r="H12" s="89"/>
      <c r="I12" s="89"/>
      <c r="J12" s="89"/>
      <c r="K12" s="89"/>
      <c r="L12" s="89"/>
      <c r="M12" s="89"/>
    </row>
    <row r="14" spans="2:13" x14ac:dyDescent="0.25">
      <c r="B14" s="82" t="s">
        <v>163</v>
      </c>
      <c r="C14" s="73"/>
      <c r="D14" s="73"/>
      <c r="E14" s="73"/>
      <c r="F14" s="73"/>
      <c r="G14" s="73"/>
      <c r="H14" s="73"/>
      <c r="I14" s="73"/>
      <c r="J14" s="73"/>
      <c r="K14" s="73"/>
      <c r="L14" s="73"/>
      <c r="M14" s="73"/>
    </row>
    <row r="15" spans="2:13" ht="42" customHeight="1" x14ac:dyDescent="0.25">
      <c r="B15" s="95" t="s">
        <v>174</v>
      </c>
      <c r="C15" s="95"/>
      <c r="D15" s="95"/>
      <c r="E15" s="95"/>
      <c r="F15" s="95"/>
      <c r="G15" s="95"/>
      <c r="H15" s="95"/>
      <c r="I15" s="95"/>
      <c r="J15" s="95"/>
      <c r="K15" s="95"/>
      <c r="L15" s="95"/>
      <c r="M15" s="95"/>
    </row>
    <row r="17" spans="2:13" ht="65.25" customHeight="1" x14ac:dyDescent="0.25">
      <c r="B17" s="89" t="s">
        <v>175</v>
      </c>
      <c r="C17" s="89"/>
      <c r="D17" s="89"/>
      <c r="E17" s="89"/>
      <c r="F17" s="89"/>
      <c r="G17" s="89"/>
      <c r="H17" s="89"/>
      <c r="I17" s="89"/>
      <c r="J17" s="89"/>
      <c r="K17" s="89"/>
      <c r="L17" s="89"/>
      <c r="M17" s="89"/>
    </row>
    <row r="18" spans="2:13" x14ac:dyDescent="0.25">
      <c r="B18" s="84"/>
      <c r="C18" s="84"/>
      <c r="D18" s="84"/>
      <c r="E18" s="84"/>
      <c r="F18" s="84"/>
      <c r="G18" s="84"/>
      <c r="H18" s="84"/>
      <c r="I18" s="84"/>
      <c r="J18" s="84"/>
      <c r="K18" s="84"/>
      <c r="L18" s="84"/>
      <c r="M18" s="84"/>
    </row>
    <row r="19" spans="2:13" x14ac:dyDescent="0.25">
      <c r="B19" s="82" t="s">
        <v>164</v>
      </c>
      <c r="C19" s="73"/>
      <c r="D19" s="73"/>
      <c r="E19" s="73"/>
      <c r="F19" s="73"/>
      <c r="G19" s="73"/>
      <c r="H19" s="73"/>
      <c r="I19" s="73"/>
      <c r="J19" s="73"/>
      <c r="K19" s="73"/>
      <c r="L19" s="73"/>
      <c r="M19" s="73"/>
    </row>
    <row r="20" spans="2:13" x14ac:dyDescent="0.25">
      <c r="B20" s="89" t="s">
        <v>165</v>
      </c>
      <c r="C20" s="89"/>
      <c r="D20" s="89"/>
      <c r="E20" s="89"/>
      <c r="F20" s="89"/>
      <c r="G20" s="89"/>
      <c r="H20" s="89"/>
      <c r="I20" s="89"/>
      <c r="J20" s="89"/>
      <c r="K20" s="89"/>
      <c r="L20" s="89"/>
      <c r="M20" s="89"/>
    </row>
    <row r="21" spans="2:13" x14ac:dyDescent="0.25">
      <c r="B21" s="83"/>
      <c r="C21" s="83"/>
      <c r="D21" s="83"/>
      <c r="E21" s="83"/>
      <c r="F21" s="83"/>
      <c r="G21" s="83"/>
      <c r="H21" s="83"/>
      <c r="I21" s="83"/>
      <c r="J21" s="83"/>
      <c r="K21" s="83"/>
      <c r="L21" s="83"/>
      <c r="M21" s="83"/>
    </row>
    <row r="22" spans="2:13" x14ac:dyDescent="0.25">
      <c r="B22" s="82" t="s">
        <v>166</v>
      </c>
      <c r="C22" s="73"/>
      <c r="D22" s="73"/>
      <c r="E22" s="73"/>
      <c r="F22" s="73"/>
      <c r="G22" s="73"/>
      <c r="H22" s="73"/>
      <c r="I22" s="73"/>
      <c r="J22" s="73"/>
      <c r="K22" s="73"/>
      <c r="L22" s="73"/>
      <c r="M22" s="73"/>
    </row>
    <row r="23" spans="2:13" ht="28.5" customHeight="1" x14ac:dyDescent="0.25">
      <c r="B23" s="89" t="s">
        <v>167</v>
      </c>
      <c r="C23" s="89"/>
      <c r="D23" s="89"/>
      <c r="E23" s="89"/>
      <c r="F23" s="89"/>
      <c r="G23" s="89"/>
      <c r="H23" s="89"/>
      <c r="I23" s="89"/>
      <c r="J23" s="89"/>
      <c r="K23" s="89"/>
      <c r="L23" s="89"/>
      <c r="M23" s="89"/>
    </row>
    <row r="24" spans="2:13" x14ac:dyDescent="0.25">
      <c r="B24" s="96"/>
      <c r="C24" s="96"/>
      <c r="D24" s="96"/>
      <c r="E24" s="96"/>
      <c r="F24" s="96"/>
      <c r="G24" s="96"/>
      <c r="H24" s="96"/>
      <c r="I24" s="96"/>
      <c r="J24" s="96"/>
      <c r="K24" s="96"/>
      <c r="L24" s="96"/>
      <c r="M24" s="96"/>
    </row>
    <row r="25" spans="2:13" x14ac:dyDescent="0.25">
      <c r="B25" s="82" t="s">
        <v>132</v>
      </c>
      <c r="C25" s="85"/>
      <c r="D25" s="85"/>
      <c r="E25" s="85"/>
      <c r="F25" s="85"/>
      <c r="G25" s="85"/>
      <c r="H25" s="85"/>
      <c r="I25" s="85"/>
      <c r="J25" s="85"/>
      <c r="K25" s="85"/>
      <c r="L25" s="85"/>
      <c r="M25" s="85"/>
    </row>
    <row r="26" spans="2:13" ht="28.5" customHeight="1" x14ac:dyDescent="0.25">
      <c r="B26" s="97" t="s">
        <v>168</v>
      </c>
      <c r="C26" s="97"/>
      <c r="D26" s="97"/>
      <c r="E26" s="97"/>
      <c r="F26" s="97"/>
      <c r="G26" s="97"/>
      <c r="H26" s="97"/>
      <c r="I26" s="97"/>
      <c r="J26" s="97"/>
      <c r="K26" s="97"/>
      <c r="L26" s="97"/>
      <c r="M26" s="97"/>
    </row>
    <row r="27" spans="2:13" x14ac:dyDescent="0.25">
      <c r="B27" s="86"/>
      <c r="C27" s="86"/>
      <c r="D27" s="86"/>
      <c r="E27" s="86"/>
      <c r="F27" s="86"/>
      <c r="G27" s="86"/>
      <c r="H27" s="86"/>
      <c r="I27" s="86"/>
      <c r="J27" s="86"/>
      <c r="K27" s="86"/>
      <c r="L27" s="86"/>
      <c r="M27" s="86"/>
    </row>
    <row r="28" spans="2:13" x14ac:dyDescent="0.25">
      <c r="B28" s="89" t="s">
        <v>169</v>
      </c>
      <c r="C28" s="89"/>
      <c r="D28" s="89"/>
      <c r="E28" s="89"/>
      <c r="F28" s="89"/>
      <c r="G28" s="89"/>
      <c r="H28" s="89"/>
      <c r="I28" s="89"/>
      <c r="J28" s="89"/>
      <c r="K28" s="89"/>
      <c r="L28" s="89"/>
      <c r="M28" s="89"/>
    </row>
    <row r="29" spans="2:13" x14ac:dyDescent="0.25">
      <c r="B29" s="86"/>
      <c r="C29" s="86"/>
      <c r="D29" s="86"/>
      <c r="E29" s="86"/>
      <c r="F29" s="86"/>
      <c r="G29" s="86"/>
      <c r="H29" s="86"/>
      <c r="I29" s="86"/>
      <c r="J29" s="86"/>
      <c r="K29" s="86"/>
      <c r="L29" s="86"/>
      <c r="M29" s="86"/>
    </row>
    <row r="30" spans="2:13" x14ac:dyDescent="0.25">
      <c r="B30" s="82" t="s">
        <v>170</v>
      </c>
      <c r="C30" s="73"/>
      <c r="D30" s="73"/>
      <c r="E30" s="73"/>
      <c r="F30" s="73"/>
      <c r="G30" s="73"/>
      <c r="H30" s="73"/>
      <c r="I30" s="73"/>
      <c r="J30" s="73"/>
      <c r="K30" s="73"/>
      <c r="L30" s="73"/>
      <c r="M30" s="73"/>
    </row>
    <row r="31" spans="2:13" x14ac:dyDescent="0.25">
      <c r="B31" s="87" t="s">
        <v>171</v>
      </c>
      <c r="C31" s="85" t="s">
        <v>172</v>
      </c>
    </row>
    <row r="32" spans="2:13" x14ac:dyDescent="0.25">
      <c r="B32" s="73"/>
      <c r="C32" s="88"/>
    </row>
    <row r="33" spans="2:3" x14ac:dyDescent="0.25">
      <c r="B33" s="87"/>
      <c r="C33" s="73"/>
    </row>
  </sheetData>
  <mergeCells count="12">
    <mergeCell ref="B28:M28"/>
    <mergeCell ref="C3:L3"/>
    <mergeCell ref="B4:M4"/>
    <mergeCell ref="B7:M7"/>
    <mergeCell ref="B9:M9"/>
    <mergeCell ref="B12:M12"/>
    <mergeCell ref="B15:M15"/>
    <mergeCell ref="B17:M17"/>
    <mergeCell ref="B20:M20"/>
    <mergeCell ref="B23:M23"/>
    <mergeCell ref="B24:M24"/>
    <mergeCell ref="B26:M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73E08-B121-4735-850C-A94772E6D9DF}">
  <dimension ref="A1:K91"/>
  <sheetViews>
    <sheetView zoomScaleNormal="100" workbookViewId="0">
      <selection activeCell="K13" sqref="K13"/>
    </sheetView>
  </sheetViews>
  <sheetFormatPr defaultRowHeight="15" x14ac:dyDescent="0.25"/>
  <cols>
    <col min="2" max="2" width="13.85546875" customWidth="1"/>
  </cols>
  <sheetData>
    <row r="1" spans="1:1" ht="20.25" x14ac:dyDescent="0.3">
      <c r="A1" s="15" t="s">
        <v>109</v>
      </c>
    </row>
    <row r="3" spans="1:1" ht="18.75" x14ac:dyDescent="0.3">
      <c r="A3" s="12" t="s">
        <v>102</v>
      </c>
    </row>
    <row r="4" spans="1:1" x14ac:dyDescent="0.25">
      <c r="A4" t="s">
        <v>123</v>
      </c>
    </row>
    <row r="5" spans="1:1" x14ac:dyDescent="0.25">
      <c r="A5" t="s">
        <v>124</v>
      </c>
    </row>
    <row r="7" spans="1:1" ht="18.75" x14ac:dyDescent="0.3">
      <c r="A7" s="12" t="s">
        <v>103</v>
      </c>
    </row>
    <row r="8" spans="1:1" x14ac:dyDescent="0.25">
      <c r="A8" t="s">
        <v>125</v>
      </c>
    </row>
    <row r="9" spans="1:1" x14ac:dyDescent="0.25">
      <c r="A9" t="s">
        <v>126</v>
      </c>
    </row>
    <row r="10" spans="1:1" x14ac:dyDescent="0.25">
      <c r="A10" t="s">
        <v>127</v>
      </c>
    </row>
    <row r="12" spans="1:1" x14ac:dyDescent="0.25">
      <c r="A12" t="s">
        <v>128</v>
      </c>
    </row>
    <row r="13" spans="1:1" x14ac:dyDescent="0.25">
      <c r="A13" t="s">
        <v>129</v>
      </c>
    </row>
    <row r="14" spans="1:1" x14ac:dyDescent="0.25">
      <c r="A14" t="s">
        <v>130</v>
      </c>
    </row>
    <row r="15" spans="1:1" x14ac:dyDescent="0.25">
      <c r="A15" t="s">
        <v>131</v>
      </c>
    </row>
    <row r="17" spans="1:9" ht="18.75" x14ac:dyDescent="0.3">
      <c r="A17" s="12" t="s">
        <v>132</v>
      </c>
    </row>
    <row r="18" spans="1:9" x14ac:dyDescent="0.25">
      <c r="A18" t="s">
        <v>133</v>
      </c>
    </row>
    <row r="19" spans="1:9" x14ac:dyDescent="0.25">
      <c r="A19" t="s">
        <v>134</v>
      </c>
    </row>
    <row r="20" spans="1:9" x14ac:dyDescent="0.25">
      <c r="A20" t="s">
        <v>135</v>
      </c>
    </row>
    <row r="21" spans="1:9" x14ac:dyDescent="0.25">
      <c r="A21" t="s">
        <v>136</v>
      </c>
    </row>
    <row r="22" spans="1:9" x14ac:dyDescent="0.25">
      <c r="A22" t="s">
        <v>137</v>
      </c>
    </row>
    <row r="23" spans="1:9" x14ac:dyDescent="0.25">
      <c r="A23" t="s">
        <v>138</v>
      </c>
    </row>
    <row r="24" spans="1:9" x14ac:dyDescent="0.25">
      <c r="A24" t="s">
        <v>155</v>
      </c>
    </row>
    <row r="25" spans="1:9" x14ac:dyDescent="0.25">
      <c r="A25" s="17" t="s">
        <v>139</v>
      </c>
    </row>
    <row r="26" spans="1:9" x14ac:dyDescent="0.25">
      <c r="A26" s="64" t="s">
        <v>140</v>
      </c>
      <c r="B26" s="16"/>
      <c r="C26" s="16"/>
      <c r="D26" s="16"/>
      <c r="E26" s="16"/>
      <c r="F26" s="16"/>
      <c r="G26" s="16"/>
      <c r="H26" s="16"/>
      <c r="I26" s="16"/>
    </row>
    <row r="27" spans="1:9" x14ac:dyDescent="0.25">
      <c r="A27" s="17" t="s">
        <v>141</v>
      </c>
    </row>
    <row r="28" spans="1:9" x14ac:dyDescent="0.25">
      <c r="A28" s="17"/>
    </row>
    <row r="29" spans="1:9" x14ac:dyDescent="0.25">
      <c r="A29" s="17" t="s">
        <v>143</v>
      </c>
    </row>
    <row r="30" spans="1:9" x14ac:dyDescent="0.25">
      <c r="A30" s="17" t="s">
        <v>68</v>
      </c>
    </row>
    <row r="31" spans="1:9" x14ac:dyDescent="0.25">
      <c r="A31" s="17" t="s">
        <v>142</v>
      </c>
    </row>
    <row r="32" spans="1:9" x14ac:dyDescent="0.25">
      <c r="A32" s="17"/>
    </row>
    <row r="33" spans="1:5" ht="21.75" thickBot="1" x14ac:dyDescent="0.3">
      <c r="A33" s="65" t="s">
        <v>68</v>
      </c>
      <c r="B33" s="13"/>
      <c r="C33" s="13"/>
      <c r="D33" s="13"/>
      <c r="E33" s="14"/>
    </row>
    <row r="34" spans="1:5" x14ac:dyDescent="0.25">
      <c r="A34" s="99" t="s">
        <v>0</v>
      </c>
      <c r="B34" s="99"/>
      <c r="C34" s="101" t="s">
        <v>1</v>
      </c>
      <c r="D34" s="101" t="s">
        <v>2</v>
      </c>
      <c r="E34" s="103" t="s">
        <v>3</v>
      </c>
    </row>
    <row r="35" spans="1:5" ht="15.75" thickBot="1" x14ac:dyDescent="0.3">
      <c r="A35" s="100"/>
      <c r="B35" s="100"/>
      <c r="C35" s="102"/>
      <c r="D35" s="102"/>
      <c r="E35" s="104"/>
    </row>
    <row r="36" spans="1:5" x14ac:dyDescent="0.25">
      <c r="A36" s="98" t="s">
        <v>4</v>
      </c>
      <c r="B36" s="98"/>
      <c r="C36" s="98"/>
      <c r="D36" s="98"/>
      <c r="E36" s="98"/>
    </row>
    <row r="37" spans="1:5" x14ac:dyDescent="0.25">
      <c r="A37" s="1"/>
      <c r="B37" s="2" t="s">
        <v>5</v>
      </c>
      <c r="C37" s="2">
        <v>-4.4999999999999998E-2</v>
      </c>
      <c r="D37" s="2">
        <v>-0.27400000000000002</v>
      </c>
      <c r="E37" s="5">
        <v>0.78600000000000003</v>
      </c>
    </row>
    <row r="38" spans="1:5" x14ac:dyDescent="0.25">
      <c r="A38" s="1" t="s">
        <v>6</v>
      </c>
      <c r="B38" s="2" t="s">
        <v>7</v>
      </c>
      <c r="C38" s="2">
        <v>-0.41499999999999998</v>
      </c>
      <c r="D38" s="2">
        <v>-8.6129999999999995</v>
      </c>
      <c r="E38" s="5">
        <v>0</v>
      </c>
    </row>
    <row r="39" spans="1:5" x14ac:dyDescent="0.25">
      <c r="A39" s="1"/>
      <c r="B39" s="2" t="s">
        <v>8</v>
      </c>
      <c r="C39" s="2">
        <v>-1.0249999999999999</v>
      </c>
      <c r="D39" s="2">
        <v>-15.509</v>
      </c>
      <c r="E39" s="5">
        <v>0</v>
      </c>
    </row>
    <row r="40" spans="1:5" x14ac:dyDescent="0.25">
      <c r="A40" s="1" t="s">
        <v>9</v>
      </c>
      <c r="B40" s="2" t="s">
        <v>10</v>
      </c>
      <c r="C40" s="2">
        <v>0.192</v>
      </c>
      <c r="D40" s="2">
        <v>3.3719999999999999</v>
      </c>
      <c r="E40" s="5">
        <v>1E-3</v>
      </c>
    </row>
    <row r="41" spans="1:5" ht="15.75" thickBot="1" x14ac:dyDescent="0.3">
      <c r="A41" s="3"/>
      <c r="B41" s="4" t="s">
        <v>11</v>
      </c>
      <c r="C41" s="4">
        <v>0.219</v>
      </c>
      <c r="D41" s="4">
        <v>5.3490000000000002</v>
      </c>
      <c r="E41" s="6">
        <v>0</v>
      </c>
    </row>
    <row r="42" spans="1:5" x14ac:dyDescent="0.25">
      <c r="A42" s="98" t="s">
        <v>66</v>
      </c>
      <c r="B42" s="98"/>
      <c r="C42" s="98"/>
      <c r="D42" s="98"/>
      <c r="E42" s="98"/>
    </row>
    <row r="43" spans="1:5" x14ac:dyDescent="0.25">
      <c r="A43" s="1"/>
      <c r="B43" s="2" t="s">
        <v>5</v>
      </c>
      <c r="C43" s="2">
        <v>-4.7809999999999997</v>
      </c>
      <c r="D43" s="2">
        <v>-9.9060000000000006</v>
      </c>
      <c r="E43" s="5">
        <v>0</v>
      </c>
    </row>
    <row r="44" spans="1:5" x14ac:dyDescent="0.25">
      <c r="A44" s="1" t="s">
        <v>6</v>
      </c>
      <c r="B44" s="2" t="s">
        <v>7</v>
      </c>
      <c r="C44" s="2">
        <v>-0.41499999999999998</v>
      </c>
      <c r="D44" s="2">
        <v>-4.0990000000000002</v>
      </c>
      <c r="E44" s="5">
        <v>0</v>
      </c>
    </row>
    <row r="45" spans="1:5" x14ac:dyDescent="0.25">
      <c r="A45" s="1"/>
      <c r="B45" s="2" t="s">
        <v>8</v>
      </c>
      <c r="C45" s="2">
        <v>-1.714</v>
      </c>
      <c r="D45" s="2">
        <v>-5.9539999999999997</v>
      </c>
      <c r="E45" s="5">
        <v>0</v>
      </c>
    </row>
    <row r="46" spans="1:5" x14ac:dyDescent="0.25">
      <c r="A46" s="1" t="s">
        <v>9</v>
      </c>
      <c r="B46" s="2" t="s">
        <v>38</v>
      </c>
      <c r="C46" s="2">
        <v>1.0880000000000001</v>
      </c>
      <c r="D46" s="2">
        <v>8.7650000000000006</v>
      </c>
      <c r="E46" s="5">
        <v>0</v>
      </c>
    </row>
    <row r="47" spans="1:5" ht="15.75" thickBot="1" x14ac:dyDescent="0.3">
      <c r="A47" s="3"/>
      <c r="B47" s="4" t="s">
        <v>42</v>
      </c>
      <c r="C47" s="4">
        <v>0.106</v>
      </c>
      <c r="D47" s="4">
        <v>2.5390000000000001</v>
      </c>
      <c r="E47" s="6">
        <v>1.2E-2</v>
      </c>
    </row>
    <row r="48" spans="1:5" x14ac:dyDescent="0.25">
      <c r="A48" s="98" t="s">
        <v>67</v>
      </c>
      <c r="B48" s="98"/>
      <c r="C48" s="98"/>
      <c r="D48" s="98"/>
      <c r="E48" s="98"/>
    </row>
    <row r="49" spans="1:5" x14ac:dyDescent="0.25">
      <c r="A49" s="1"/>
      <c r="B49" s="2" t="s">
        <v>5</v>
      </c>
      <c r="C49" s="2">
        <v>-5.2249999999999996</v>
      </c>
      <c r="D49" s="2">
        <v>-4.8840000000000003</v>
      </c>
      <c r="E49" s="5">
        <v>0</v>
      </c>
    </row>
    <row r="50" spans="1:5" x14ac:dyDescent="0.25">
      <c r="A50" s="1" t="s">
        <v>6</v>
      </c>
      <c r="B50" s="2" t="s">
        <v>7</v>
      </c>
      <c r="C50" s="2">
        <v>-0.45600000000000002</v>
      </c>
      <c r="D50" s="2">
        <v>-3.2029999999999998</v>
      </c>
      <c r="E50" s="5">
        <v>2E-3</v>
      </c>
    </row>
    <row r="51" spans="1:5" x14ac:dyDescent="0.25">
      <c r="A51" s="1"/>
      <c r="B51" s="2" t="s">
        <v>8</v>
      </c>
      <c r="C51" s="2">
        <v>-2.3740000000000001</v>
      </c>
      <c r="D51" s="2">
        <v>-4.2610000000000001</v>
      </c>
      <c r="E51" s="5">
        <v>0</v>
      </c>
    </row>
    <row r="52" spans="1:5" x14ac:dyDescent="0.25">
      <c r="A52" s="1" t="s">
        <v>9</v>
      </c>
      <c r="B52" s="2" t="s">
        <v>38</v>
      </c>
      <c r="C52" s="2">
        <v>0.88100000000000001</v>
      </c>
      <c r="D52" s="2">
        <v>3.1589999999999998</v>
      </c>
      <c r="E52" s="5">
        <v>2E-3</v>
      </c>
    </row>
    <row r="53" spans="1:5" ht="15.75" thickBot="1" x14ac:dyDescent="0.3">
      <c r="A53" s="3"/>
      <c r="B53" s="4" t="s">
        <v>42</v>
      </c>
      <c r="C53" s="4">
        <v>0.17399999999999999</v>
      </c>
      <c r="D53" s="4">
        <v>1.98</v>
      </c>
      <c r="E53" s="6">
        <v>4.8000000000000001E-2</v>
      </c>
    </row>
    <row r="54" spans="1:5" x14ac:dyDescent="0.25">
      <c r="A54" s="98" t="s">
        <v>12</v>
      </c>
      <c r="B54" s="98"/>
      <c r="C54" s="98"/>
      <c r="D54" s="98"/>
      <c r="E54" s="98"/>
    </row>
    <row r="55" spans="1:5" x14ac:dyDescent="0.25">
      <c r="A55" s="1"/>
      <c r="B55" s="2" t="s">
        <v>5</v>
      </c>
      <c r="C55" s="2">
        <v>1.76</v>
      </c>
      <c r="D55" s="2">
        <v>1.4690000000000001</v>
      </c>
      <c r="E55" s="5">
        <v>0.153</v>
      </c>
    </row>
    <row r="56" spans="1:5" x14ac:dyDescent="0.25">
      <c r="A56" s="1" t="s">
        <v>6</v>
      </c>
      <c r="B56" s="2" t="s">
        <v>7</v>
      </c>
      <c r="C56" s="2">
        <v>1.218</v>
      </c>
      <c r="D56" s="2">
        <v>7.7549999999999999</v>
      </c>
      <c r="E56" s="5">
        <v>2E-3</v>
      </c>
    </row>
    <row r="57" spans="1:5" x14ac:dyDescent="0.25">
      <c r="A57" s="1"/>
      <c r="B57" s="2" t="s">
        <v>8</v>
      </c>
      <c r="C57" s="2">
        <v>4.7290000000000001</v>
      </c>
      <c r="D57" s="2">
        <v>15.994</v>
      </c>
      <c r="E57" s="5">
        <v>0</v>
      </c>
    </row>
    <row r="58" spans="1:5" x14ac:dyDescent="0.25">
      <c r="A58" s="1" t="s">
        <v>9</v>
      </c>
      <c r="B58" s="2" t="s">
        <v>28</v>
      </c>
      <c r="C58" s="2">
        <v>-1.474</v>
      </c>
      <c r="D58" s="2">
        <v>-4.3739999999999997</v>
      </c>
      <c r="E58" s="5">
        <v>0</v>
      </c>
    </row>
    <row r="59" spans="1:5" ht="15.75" thickBot="1" x14ac:dyDescent="0.3">
      <c r="A59" s="3"/>
      <c r="B59" s="4" t="s">
        <v>10</v>
      </c>
      <c r="C59" s="4">
        <v>-1.992</v>
      </c>
      <c r="D59" s="4">
        <v>-4.3159999999999998</v>
      </c>
      <c r="E59" s="6">
        <v>0</v>
      </c>
    </row>
    <row r="60" spans="1:5" x14ac:dyDescent="0.25">
      <c r="E60" s="7"/>
    </row>
    <row r="61" spans="1:5" x14ac:dyDescent="0.25">
      <c r="A61" s="7" t="s">
        <v>33</v>
      </c>
      <c r="E61" s="7"/>
    </row>
    <row r="62" spans="1:5" x14ac:dyDescent="0.25">
      <c r="A62" s="7" t="s">
        <v>34</v>
      </c>
      <c r="E62" s="7"/>
    </row>
    <row r="66" spans="1:11" ht="15.75" x14ac:dyDescent="0.25">
      <c r="A66" s="66" t="s">
        <v>69</v>
      </c>
    </row>
    <row r="67" spans="1:11" ht="15.75" x14ac:dyDescent="0.25">
      <c r="A67" s="63" t="s">
        <v>54</v>
      </c>
    </row>
    <row r="68" spans="1:11" x14ac:dyDescent="0.25">
      <c r="A68" s="7" t="s">
        <v>44</v>
      </c>
      <c r="B68" s="106" t="s">
        <v>52</v>
      </c>
      <c r="C68" s="106"/>
      <c r="D68" s="106"/>
      <c r="E68" s="106"/>
      <c r="F68" s="106"/>
      <c r="G68" s="106"/>
      <c r="H68" s="106"/>
      <c r="I68" s="106"/>
      <c r="J68" s="106"/>
      <c r="K68" s="106"/>
    </row>
    <row r="69" spans="1:11" x14ac:dyDescent="0.25">
      <c r="A69" s="7" t="s">
        <v>45</v>
      </c>
      <c r="B69" s="105" t="s">
        <v>47</v>
      </c>
      <c r="C69" s="105"/>
      <c r="D69" s="105"/>
      <c r="E69" s="105"/>
      <c r="F69" s="105"/>
      <c r="G69" s="105"/>
      <c r="H69" s="105"/>
      <c r="I69" s="105"/>
      <c r="J69" s="105"/>
      <c r="K69" s="105"/>
    </row>
    <row r="70" spans="1:11" x14ac:dyDescent="0.25">
      <c r="A70" t="s">
        <v>48</v>
      </c>
      <c r="B70" s="107" t="s">
        <v>51</v>
      </c>
      <c r="C70" s="107"/>
      <c r="D70" s="107"/>
      <c r="E70" s="107"/>
      <c r="F70" s="107"/>
      <c r="G70" s="107"/>
      <c r="H70" s="107"/>
      <c r="I70" s="107"/>
      <c r="J70" s="107"/>
      <c r="K70" s="107"/>
    </row>
    <row r="71" spans="1:11" x14ac:dyDescent="0.25">
      <c r="B71" s="107" t="s">
        <v>49</v>
      </c>
      <c r="C71" s="107"/>
      <c r="D71" s="107"/>
      <c r="E71" s="107"/>
      <c r="F71" s="107"/>
      <c r="G71" s="107"/>
      <c r="H71" s="107"/>
      <c r="I71" s="107"/>
      <c r="J71" s="107"/>
      <c r="K71" s="107"/>
    </row>
    <row r="72" spans="1:11" x14ac:dyDescent="0.25">
      <c r="B72" s="36" t="s">
        <v>50</v>
      </c>
      <c r="C72" s="37"/>
      <c r="D72" s="37"/>
      <c r="E72" s="37"/>
      <c r="F72" s="37"/>
      <c r="G72" s="37"/>
      <c r="H72" s="37"/>
      <c r="I72" s="37"/>
      <c r="J72" s="37"/>
      <c r="K72" s="37"/>
    </row>
    <row r="73" spans="1:11" x14ac:dyDescent="0.25">
      <c r="B73" s="37"/>
      <c r="C73" s="37"/>
      <c r="D73" s="37"/>
      <c r="E73" s="37"/>
      <c r="F73" s="37"/>
      <c r="G73" s="37"/>
      <c r="H73" s="37"/>
      <c r="I73" s="37"/>
      <c r="J73" s="37"/>
      <c r="K73" s="37"/>
    </row>
    <row r="74" spans="1:11" ht="15.75" x14ac:dyDescent="0.25">
      <c r="A74" s="63" t="s">
        <v>55</v>
      </c>
      <c r="B74" s="37"/>
      <c r="C74" s="37"/>
      <c r="D74" s="37"/>
      <c r="E74" s="37"/>
      <c r="F74" s="37"/>
      <c r="G74" s="37"/>
      <c r="H74" s="37"/>
      <c r="I74" s="37"/>
      <c r="J74" s="37"/>
      <c r="K74" s="37"/>
    </row>
    <row r="75" spans="1:11" x14ac:dyDescent="0.25">
      <c r="A75" s="7" t="s">
        <v>44</v>
      </c>
      <c r="B75" s="106" t="s">
        <v>52</v>
      </c>
      <c r="C75" s="106"/>
      <c r="D75" s="106"/>
      <c r="E75" s="106"/>
      <c r="F75" s="106"/>
      <c r="G75" s="106"/>
      <c r="H75" s="106"/>
      <c r="I75" s="106"/>
      <c r="J75" s="106"/>
      <c r="K75" s="106"/>
    </row>
    <row r="76" spans="1:11" x14ac:dyDescent="0.25">
      <c r="A76" s="7" t="s">
        <v>45</v>
      </c>
      <c r="B76" s="105" t="s">
        <v>56</v>
      </c>
      <c r="C76" s="105"/>
      <c r="D76" s="105"/>
      <c r="E76" s="105"/>
      <c r="F76" s="105"/>
      <c r="G76" s="105"/>
      <c r="H76" s="105"/>
      <c r="I76" s="105"/>
      <c r="J76" s="105"/>
      <c r="K76" s="105"/>
    </row>
    <row r="77" spans="1:11" x14ac:dyDescent="0.25">
      <c r="A77" t="s">
        <v>48</v>
      </c>
      <c r="B77" s="107" t="s">
        <v>57</v>
      </c>
      <c r="C77" s="107"/>
      <c r="D77" s="107"/>
      <c r="E77" s="107"/>
      <c r="F77" s="107"/>
      <c r="G77" s="107"/>
      <c r="H77" s="107"/>
      <c r="I77" s="107"/>
      <c r="J77" s="107"/>
      <c r="K77" s="107"/>
    </row>
    <row r="78" spans="1:11" x14ac:dyDescent="0.25">
      <c r="B78" s="107" t="s">
        <v>58</v>
      </c>
      <c r="C78" s="107"/>
      <c r="D78" s="107"/>
      <c r="E78" s="107"/>
      <c r="F78" s="107"/>
      <c r="G78" s="107"/>
      <c r="H78" s="107"/>
      <c r="I78" s="107"/>
      <c r="J78" s="107"/>
      <c r="K78" s="107"/>
    </row>
    <row r="79" spans="1:11" x14ac:dyDescent="0.25">
      <c r="B79" s="36" t="s">
        <v>50</v>
      </c>
      <c r="C79" s="37"/>
      <c r="D79" s="37"/>
      <c r="E79" s="37"/>
      <c r="F79" s="37"/>
      <c r="G79" s="37"/>
      <c r="H79" s="37"/>
      <c r="I79" s="37"/>
      <c r="J79" s="37"/>
      <c r="K79" s="37"/>
    </row>
    <row r="80" spans="1:11" x14ac:dyDescent="0.25">
      <c r="B80" s="37"/>
      <c r="C80" s="37"/>
      <c r="D80" s="37"/>
      <c r="E80" s="37"/>
      <c r="F80" s="37"/>
      <c r="G80" s="37"/>
      <c r="H80" s="37"/>
      <c r="I80" s="37"/>
      <c r="J80" s="37"/>
      <c r="K80" s="37"/>
    </row>
    <row r="81" spans="1:11" ht="15.75" x14ac:dyDescent="0.25">
      <c r="A81" s="63" t="s">
        <v>65</v>
      </c>
      <c r="B81" s="37"/>
      <c r="C81" s="37"/>
      <c r="D81" s="37"/>
      <c r="E81" s="37"/>
      <c r="F81" s="37"/>
      <c r="G81" s="37"/>
      <c r="H81" s="37"/>
      <c r="I81" s="37"/>
      <c r="J81" s="37"/>
      <c r="K81" s="37"/>
    </row>
    <row r="82" spans="1:11" x14ac:dyDescent="0.25">
      <c r="A82" s="7" t="s">
        <v>44</v>
      </c>
      <c r="B82" s="106" t="s">
        <v>52</v>
      </c>
      <c r="C82" s="106"/>
      <c r="D82" s="106"/>
      <c r="E82" s="106"/>
      <c r="F82" s="106"/>
      <c r="G82" s="106"/>
      <c r="H82" s="106"/>
      <c r="I82" s="106"/>
      <c r="J82" s="106"/>
      <c r="K82" s="106"/>
    </row>
    <row r="83" spans="1:11" x14ac:dyDescent="0.25">
      <c r="A83" s="7" t="s">
        <v>45</v>
      </c>
      <c r="B83" s="105" t="s">
        <v>59</v>
      </c>
      <c r="C83" s="105"/>
      <c r="D83" s="105"/>
      <c r="E83" s="105"/>
      <c r="F83" s="105"/>
      <c r="G83" s="105"/>
      <c r="H83" s="105"/>
      <c r="I83" s="105"/>
      <c r="J83" s="105"/>
      <c r="K83" s="105"/>
    </row>
    <row r="84" spans="1:11" x14ac:dyDescent="0.25">
      <c r="A84" t="s">
        <v>48</v>
      </c>
      <c r="B84" s="107" t="s">
        <v>60</v>
      </c>
      <c r="C84" s="107"/>
      <c r="D84" s="107"/>
      <c r="E84" s="107"/>
      <c r="F84" s="107"/>
      <c r="G84" s="107"/>
      <c r="H84" s="107"/>
      <c r="I84" s="107"/>
      <c r="J84" s="107"/>
      <c r="K84" s="107"/>
    </row>
    <row r="85" spans="1:11" x14ac:dyDescent="0.25">
      <c r="B85" s="107" t="s">
        <v>61</v>
      </c>
      <c r="C85" s="107"/>
      <c r="D85" s="107"/>
      <c r="E85" s="107"/>
      <c r="F85" s="107"/>
      <c r="G85" s="107"/>
      <c r="H85" s="107"/>
      <c r="I85" s="107"/>
      <c r="J85" s="107"/>
      <c r="K85" s="107"/>
    </row>
    <row r="86" spans="1:11" x14ac:dyDescent="0.25">
      <c r="B86" s="36" t="s">
        <v>50</v>
      </c>
      <c r="C86" s="37"/>
      <c r="D86" s="37"/>
      <c r="E86" s="37"/>
      <c r="F86" s="37"/>
      <c r="G86" s="37"/>
      <c r="H86" s="37"/>
      <c r="I86" s="37"/>
      <c r="J86" s="37"/>
      <c r="K86" s="37"/>
    </row>
    <row r="87" spans="1:11" x14ac:dyDescent="0.25">
      <c r="B87" s="37"/>
      <c r="C87" s="37"/>
      <c r="D87" s="37"/>
      <c r="E87" s="37"/>
      <c r="F87" s="37"/>
      <c r="G87" s="37"/>
      <c r="H87" s="37"/>
      <c r="I87" s="37"/>
      <c r="J87" s="37"/>
      <c r="K87" s="37"/>
    </row>
    <row r="88" spans="1:11" ht="15.75" x14ac:dyDescent="0.25">
      <c r="A88" s="63" t="s">
        <v>62</v>
      </c>
      <c r="B88" s="37"/>
      <c r="C88" s="37"/>
      <c r="D88" s="37"/>
      <c r="E88" s="37"/>
      <c r="F88" s="37"/>
      <c r="G88" s="37"/>
      <c r="H88" s="37"/>
      <c r="I88" s="37"/>
      <c r="J88" s="37"/>
      <c r="K88" s="37"/>
    </row>
    <row r="89" spans="1:11" x14ac:dyDescent="0.25">
      <c r="A89" t="s">
        <v>44</v>
      </c>
      <c r="B89" s="107" t="s">
        <v>53</v>
      </c>
      <c r="C89" s="107"/>
      <c r="D89" s="107"/>
      <c r="E89" s="107"/>
      <c r="F89" s="107"/>
      <c r="G89" s="107"/>
      <c r="H89" s="107"/>
      <c r="I89" s="107"/>
      <c r="J89" s="107"/>
      <c r="K89" s="107"/>
    </row>
    <row r="90" spans="1:11" x14ac:dyDescent="0.25">
      <c r="A90" t="s">
        <v>45</v>
      </c>
      <c r="B90" s="107" t="s">
        <v>63</v>
      </c>
      <c r="C90" s="107"/>
      <c r="D90" s="107"/>
      <c r="E90" s="107"/>
      <c r="F90" s="107"/>
      <c r="G90" s="107"/>
      <c r="H90" s="107"/>
      <c r="I90" s="107"/>
      <c r="J90" s="107"/>
      <c r="K90" s="107"/>
    </row>
    <row r="91" spans="1:11" x14ac:dyDescent="0.25">
      <c r="A91" t="s">
        <v>48</v>
      </c>
      <c r="B91" s="107" t="s">
        <v>64</v>
      </c>
      <c r="C91" s="107"/>
      <c r="D91" s="107"/>
      <c r="E91" s="107"/>
      <c r="F91" s="107"/>
      <c r="G91" s="107"/>
      <c r="H91" s="107"/>
      <c r="I91" s="107"/>
      <c r="J91" s="107"/>
      <c r="K91" s="107"/>
    </row>
  </sheetData>
  <mergeCells count="23">
    <mergeCell ref="B84:K84"/>
    <mergeCell ref="B85:K85"/>
    <mergeCell ref="B89:K89"/>
    <mergeCell ref="B90:K90"/>
    <mergeCell ref="B91:K91"/>
    <mergeCell ref="B83:K83"/>
    <mergeCell ref="A48:E48"/>
    <mergeCell ref="A54:E54"/>
    <mergeCell ref="B68:K68"/>
    <mergeCell ref="B69:K69"/>
    <mergeCell ref="B70:K70"/>
    <mergeCell ref="B71:K71"/>
    <mergeCell ref="B75:K75"/>
    <mergeCell ref="B76:K76"/>
    <mergeCell ref="B77:K77"/>
    <mergeCell ref="B78:K78"/>
    <mergeCell ref="B82:K82"/>
    <mergeCell ref="A42:E42"/>
    <mergeCell ref="A34:B35"/>
    <mergeCell ref="C34:C35"/>
    <mergeCell ref="D34:D35"/>
    <mergeCell ref="E34:E35"/>
    <mergeCell ref="A36:E3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BEEDA-6473-437F-A557-7D35C31A3BC1}">
  <dimension ref="A1:O59"/>
  <sheetViews>
    <sheetView workbookViewId="0">
      <selection activeCell="G33" sqref="G33"/>
    </sheetView>
  </sheetViews>
  <sheetFormatPr defaultRowHeight="15" x14ac:dyDescent="0.25"/>
  <cols>
    <col min="1" max="1" width="36" customWidth="1"/>
    <col min="5" max="5" width="11.5703125" bestFit="1" customWidth="1"/>
    <col min="7" max="7" width="11.28515625" customWidth="1"/>
  </cols>
  <sheetData>
    <row r="1" spans="1:11" ht="20.25" x14ac:dyDescent="0.3">
      <c r="A1" s="15" t="s">
        <v>109</v>
      </c>
    </row>
    <row r="3" spans="1:11" s="17" customFormat="1" ht="12.75" x14ac:dyDescent="0.2">
      <c r="A3" s="17" t="s">
        <v>70</v>
      </c>
    </row>
    <row r="4" spans="1:11" s="17" customFormat="1" ht="12" customHeight="1" x14ac:dyDescent="0.2">
      <c r="A4" s="18" t="s">
        <v>79</v>
      </c>
    </row>
    <row r="5" spans="1:11" x14ac:dyDescent="0.25">
      <c r="A5" s="108" t="s">
        <v>80</v>
      </c>
      <c r="B5" s="108"/>
      <c r="C5" s="108"/>
      <c r="D5" s="108"/>
      <c r="E5" s="108"/>
      <c r="F5" s="108"/>
      <c r="G5" s="108"/>
      <c r="H5" s="108"/>
      <c r="I5" s="108"/>
      <c r="J5" s="108"/>
      <c r="K5" s="108"/>
    </row>
    <row r="6" spans="1:11" x14ac:dyDescent="0.25">
      <c r="A6" s="109" t="s">
        <v>145</v>
      </c>
      <c r="B6" s="109"/>
      <c r="C6" s="109"/>
      <c r="D6" s="109"/>
    </row>
    <row r="8" spans="1:11" ht="21" x14ac:dyDescent="0.35">
      <c r="A8" s="20" t="s">
        <v>71</v>
      </c>
    </row>
    <row r="9" spans="1:11" x14ac:dyDescent="0.25">
      <c r="A9" s="8" t="s">
        <v>72</v>
      </c>
      <c r="E9" s="16"/>
    </row>
    <row r="11" spans="1:11" x14ac:dyDescent="0.25">
      <c r="A11" s="19" t="s">
        <v>73</v>
      </c>
      <c r="F11" s="8" t="s">
        <v>75</v>
      </c>
    </row>
    <row r="12" spans="1:11" x14ac:dyDescent="0.25">
      <c r="A12" t="s">
        <v>89</v>
      </c>
      <c r="E12" s="16"/>
      <c r="F12" t="s">
        <v>91</v>
      </c>
    </row>
    <row r="13" spans="1:11" x14ac:dyDescent="0.25">
      <c r="A13" t="s">
        <v>90</v>
      </c>
      <c r="E13" s="16"/>
      <c r="F13" t="s">
        <v>76</v>
      </c>
    </row>
    <row r="15" spans="1:11" x14ac:dyDescent="0.25">
      <c r="A15" s="19" t="s">
        <v>78</v>
      </c>
    </row>
    <row r="16" spans="1:11" x14ac:dyDescent="0.25">
      <c r="A16" s="17" t="s">
        <v>81</v>
      </c>
      <c r="E16" s="16"/>
      <c r="F16" t="s">
        <v>154</v>
      </c>
    </row>
    <row r="17" spans="1:15" x14ac:dyDescent="0.25">
      <c r="A17" t="s">
        <v>74</v>
      </c>
      <c r="E17" s="16"/>
      <c r="F17" t="s">
        <v>77</v>
      </c>
    </row>
    <row r="18" spans="1:15" x14ac:dyDescent="0.25">
      <c r="A18" t="s">
        <v>105</v>
      </c>
      <c r="E18" s="16"/>
      <c r="F18" t="s">
        <v>110</v>
      </c>
    </row>
    <row r="19" spans="1:15" x14ac:dyDescent="0.25">
      <c r="A19" t="s">
        <v>92</v>
      </c>
      <c r="B19" t="s">
        <v>37</v>
      </c>
      <c r="E19" s="67">
        <f>E20+E21</f>
        <v>0</v>
      </c>
      <c r="F19" t="s">
        <v>144</v>
      </c>
    </row>
    <row r="20" spans="1:15" x14ac:dyDescent="0.25">
      <c r="B20" t="s">
        <v>118</v>
      </c>
      <c r="E20" s="16"/>
      <c r="F20" t="s">
        <v>120</v>
      </c>
    </row>
    <row r="21" spans="1:15" x14ac:dyDescent="0.25">
      <c r="B21" t="s">
        <v>119</v>
      </c>
      <c r="E21" s="16"/>
      <c r="F21" t="s">
        <v>121</v>
      </c>
    </row>
    <row r="23" spans="1:15" x14ac:dyDescent="0.25">
      <c r="A23" s="19" t="s">
        <v>82</v>
      </c>
    </row>
    <row r="24" spans="1:15" x14ac:dyDescent="0.25">
      <c r="A24" s="17" t="s">
        <v>84</v>
      </c>
      <c r="E24" s="21" t="s">
        <v>104</v>
      </c>
      <c r="F24" t="s">
        <v>85</v>
      </c>
    </row>
    <row r="25" spans="1:15" x14ac:dyDescent="0.25">
      <c r="A25" s="25" t="s">
        <v>83</v>
      </c>
      <c r="D25" s="22"/>
      <c r="E25" s="41"/>
      <c r="F25" s="22" t="str">
        <f>IF(E24="Yes","Enter Population Here.  You still need to enter dwelling units below.","You do not need to enter population here.  It will be calculated based on dwelling units below and average HH sizes in section 2.")</f>
        <v>Enter Population Here.  You still need to enter dwelling units below.</v>
      </c>
    </row>
    <row r="26" spans="1:15" ht="14.45" customHeight="1" x14ac:dyDescent="0.25">
      <c r="A26" s="23" t="s">
        <v>146</v>
      </c>
      <c r="D26" s="27"/>
      <c r="E26" s="71"/>
      <c r="F26" s="7" t="s">
        <v>156</v>
      </c>
      <c r="G26" s="40"/>
      <c r="H26" s="40"/>
      <c r="I26" s="40"/>
      <c r="K26" s="27"/>
      <c r="L26" s="27"/>
      <c r="M26" s="27"/>
      <c r="N26" s="27"/>
      <c r="O26" s="27"/>
    </row>
    <row r="27" spans="1:15" ht="14.45" customHeight="1" x14ac:dyDescent="0.25">
      <c r="A27" s="23" t="s">
        <v>86</v>
      </c>
      <c r="D27" s="27"/>
      <c r="E27" s="24">
        <v>1.85</v>
      </c>
      <c r="F27" t="s">
        <v>87</v>
      </c>
      <c r="K27" s="27"/>
      <c r="L27" s="27"/>
      <c r="M27" s="111" t="s">
        <v>88</v>
      </c>
      <c r="N27" s="111"/>
      <c r="O27" s="111"/>
    </row>
    <row r="28" spans="1:15" x14ac:dyDescent="0.25">
      <c r="A28" t="s">
        <v>93</v>
      </c>
      <c r="E28" s="16"/>
      <c r="F28" t="s">
        <v>122</v>
      </c>
    </row>
    <row r="29" spans="1:15" x14ac:dyDescent="0.25">
      <c r="A29" t="s">
        <v>13</v>
      </c>
      <c r="B29" t="s">
        <v>37</v>
      </c>
      <c r="E29" s="67">
        <f>E30+E31+E32</f>
        <v>0</v>
      </c>
      <c r="N29" s="17"/>
    </row>
    <row r="30" spans="1:15" x14ac:dyDescent="0.25">
      <c r="B30" t="s">
        <v>149</v>
      </c>
      <c r="E30" s="16"/>
      <c r="F30" t="s">
        <v>151</v>
      </c>
      <c r="N30" s="17"/>
    </row>
    <row r="31" spans="1:15" x14ac:dyDescent="0.25">
      <c r="B31" t="s">
        <v>150</v>
      </c>
      <c r="E31" s="16"/>
      <c r="F31" t="s">
        <v>152</v>
      </c>
      <c r="N31" s="17"/>
    </row>
    <row r="32" spans="1:15" x14ac:dyDescent="0.25">
      <c r="B32" t="s">
        <v>115</v>
      </c>
      <c r="E32" s="16"/>
      <c r="F32" t="s">
        <v>153</v>
      </c>
      <c r="N32" s="17"/>
    </row>
    <row r="33" spans="1:14" x14ac:dyDescent="0.25">
      <c r="N33" s="17"/>
    </row>
    <row r="34" spans="1:14" ht="21" x14ac:dyDescent="0.35">
      <c r="A34" s="20" t="s">
        <v>94</v>
      </c>
      <c r="N34" s="17"/>
    </row>
    <row r="36" spans="1:14" x14ac:dyDescent="0.25">
      <c r="A36" s="19" t="s">
        <v>95</v>
      </c>
      <c r="D36" s="26"/>
      <c r="E36" s="61" t="s">
        <v>114</v>
      </c>
      <c r="F36" s="62" t="s">
        <v>113</v>
      </c>
      <c r="G36" s="61" t="s">
        <v>112</v>
      </c>
    </row>
    <row r="37" spans="1:14" x14ac:dyDescent="0.25">
      <c r="A37" s="17" t="s">
        <v>22</v>
      </c>
      <c r="D37" s="26"/>
      <c r="E37" s="67" t="e">
        <f>1-(ABS(E29-0.2*E25)/(E29+0.2*E25))</f>
        <v>#DIV/0!</v>
      </c>
      <c r="F37" t="s">
        <v>32</v>
      </c>
      <c r="G37" s="7" t="s">
        <v>111</v>
      </c>
    </row>
    <row r="38" spans="1:14" ht="17.25" x14ac:dyDescent="0.25">
      <c r="A38" t="s">
        <v>41</v>
      </c>
      <c r="E38" s="67" t="e">
        <f>(E29+E25)/E13</f>
        <v>#DIV/0!</v>
      </c>
      <c r="F38" t="s">
        <v>116</v>
      </c>
      <c r="G38" s="7" t="s">
        <v>43</v>
      </c>
      <c r="H38" s="28"/>
    </row>
    <row r="39" spans="1:14" x14ac:dyDescent="0.25">
      <c r="A39" s="29"/>
      <c r="E39" s="28"/>
      <c r="H39" s="28"/>
    </row>
    <row r="40" spans="1:14" x14ac:dyDescent="0.25">
      <c r="A40" s="19" t="s">
        <v>96</v>
      </c>
      <c r="B40" s="31"/>
      <c r="C40" s="32"/>
      <c r="E40" s="28"/>
      <c r="H40" s="30"/>
      <c r="I40" s="30"/>
      <c r="J40" s="30"/>
      <c r="K40" s="30"/>
      <c r="L40" s="30"/>
      <c r="M40" s="30"/>
      <c r="N40" s="30"/>
    </row>
    <row r="41" spans="1:14" x14ac:dyDescent="0.25">
      <c r="A41" t="s">
        <v>97</v>
      </c>
      <c r="B41" s="31"/>
      <c r="C41" s="32"/>
      <c r="E41" s="68" t="e">
        <f>(E18/E17)*100</f>
        <v>#DIV/0!</v>
      </c>
      <c r="F41" t="s">
        <v>117</v>
      </c>
      <c r="G41" s="7" t="s">
        <v>26</v>
      </c>
      <c r="H41" s="9"/>
    </row>
    <row r="42" spans="1:14" ht="17.25" x14ac:dyDescent="0.25">
      <c r="A42" t="s">
        <v>15</v>
      </c>
      <c r="B42" s="31"/>
      <c r="C42" s="32"/>
      <c r="E42" s="69" t="e">
        <f>E17/E13</f>
        <v>#DIV/0!</v>
      </c>
      <c r="F42" t="s">
        <v>116</v>
      </c>
      <c r="G42" s="7" t="s">
        <v>23</v>
      </c>
      <c r="H42" s="9"/>
    </row>
    <row r="43" spans="1:14" x14ac:dyDescent="0.25">
      <c r="G43" s="7"/>
    </row>
    <row r="44" spans="1:14" ht="12.6" customHeight="1" x14ac:dyDescent="0.25">
      <c r="A44" s="39" t="s">
        <v>98</v>
      </c>
      <c r="G44" s="7"/>
    </row>
    <row r="45" spans="1:14" ht="17.25" x14ac:dyDescent="0.25">
      <c r="A45" t="s">
        <v>24</v>
      </c>
      <c r="B45" s="31"/>
      <c r="C45" s="33"/>
      <c r="E45" s="70" t="e">
        <f>E19/E13</f>
        <v>#DIV/0!</v>
      </c>
      <c r="F45" t="s">
        <v>116</v>
      </c>
      <c r="G45" s="7" t="s">
        <v>27</v>
      </c>
      <c r="H45" s="30"/>
      <c r="I45" s="30"/>
      <c r="J45" s="30"/>
      <c r="K45" s="30"/>
      <c r="L45" s="30"/>
      <c r="M45" s="30"/>
      <c r="N45" s="30"/>
    </row>
    <row r="46" spans="1:14" ht="12.6" customHeight="1" x14ac:dyDescent="0.25">
      <c r="B46" s="31"/>
      <c r="C46" s="33"/>
      <c r="E46" s="32"/>
      <c r="G46" s="7"/>
      <c r="H46" s="9"/>
    </row>
    <row r="47" spans="1:14" ht="12.6" customHeight="1" x14ac:dyDescent="0.25">
      <c r="A47" s="19" t="s">
        <v>82</v>
      </c>
      <c r="B47" s="34"/>
      <c r="C47" s="33"/>
      <c r="E47" s="32"/>
      <c r="G47" s="7"/>
      <c r="H47" s="9"/>
    </row>
    <row r="48" spans="1:14" ht="12.6" customHeight="1" x14ac:dyDescent="0.25">
      <c r="A48" t="s">
        <v>13</v>
      </c>
      <c r="B48" s="31"/>
      <c r="C48" s="33"/>
      <c r="E48" s="70">
        <f>E29</f>
        <v>0</v>
      </c>
      <c r="G48" s="7" t="s">
        <v>148</v>
      </c>
      <c r="H48" s="9"/>
    </row>
    <row r="49" spans="1:14" ht="12.6" customHeight="1" x14ac:dyDescent="0.25">
      <c r="A49" t="s">
        <v>14</v>
      </c>
      <c r="B49" s="31"/>
      <c r="C49" s="33"/>
      <c r="E49" s="72">
        <f>E26</f>
        <v>0</v>
      </c>
      <c r="G49" s="7" t="s">
        <v>147</v>
      </c>
      <c r="H49" s="9"/>
    </row>
    <row r="50" spans="1:14" ht="12.6" customHeight="1" x14ac:dyDescent="0.25">
      <c r="B50" s="31"/>
      <c r="C50" s="33"/>
      <c r="E50" s="32"/>
      <c r="F50" s="7"/>
      <c r="H50" s="9"/>
    </row>
    <row r="51" spans="1:14" ht="12.6" customHeight="1" x14ac:dyDescent="0.25">
      <c r="F51" s="7"/>
    </row>
    <row r="52" spans="1:14" ht="12.6" customHeight="1" x14ac:dyDescent="0.25">
      <c r="A52" s="29"/>
      <c r="F52" s="7"/>
    </row>
    <row r="53" spans="1:14" ht="12.6" customHeight="1" x14ac:dyDescent="0.25">
      <c r="A53" s="28"/>
      <c r="F53" s="7"/>
    </row>
    <row r="54" spans="1:14" ht="12.6" customHeight="1" x14ac:dyDescent="0.25">
      <c r="C54" s="35"/>
      <c r="E54" s="32"/>
      <c r="F54" s="38"/>
      <c r="H54" s="110"/>
      <c r="I54" s="110"/>
      <c r="J54" s="110"/>
      <c r="K54" s="110"/>
      <c r="L54" s="110"/>
      <c r="M54" s="110"/>
      <c r="N54" s="110"/>
    </row>
    <row r="55" spans="1:14" x14ac:dyDescent="0.25">
      <c r="C55" s="35"/>
      <c r="E55" s="32"/>
      <c r="F55" s="7"/>
      <c r="H55" s="9"/>
    </row>
    <row r="56" spans="1:14" x14ac:dyDescent="0.25">
      <c r="C56" s="35"/>
      <c r="E56" s="32"/>
      <c r="F56" s="7"/>
      <c r="H56" s="9"/>
    </row>
    <row r="57" spans="1:14" x14ac:dyDescent="0.25">
      <c r="C57" s="35"/>
      <c r="E57" s="32"/>
      <c r="F57" s="7"/>
      <c r="H57" s="9"/>
    </row>
    <row r="58" spans="1:14" x14ac:dyDescent="0.25">
      <c r="C58" s="35"/>
      <c r="E58" s="32"/>
      <c r="F58" s="7"/>
      <c r="H58" s="9"/>
    </row>
    <row r="59" spans="1:14" x14ac:dyDescent="0.25">
      <c r="F59" s="7"/>
    </row>
  </sheetData>
  <mergeCells count="4">
    <mergeCell ref="A5:K5"/>
    <mergeCell ref="A6:D6"/>
    <mergeCell ref="H54:N54"/>
    <mergeCell ref="M27:O27"/>
  </mergeCells>
  <conditionalFormatting sqref="E25">
    <cfRule type="expression" dxfId="0" priority="1" stopIfTrue="1">
      <formula>$B$29="No"</formula>
    </cfRule>
  </conditionalFormatting>
  <dataValidations disablePrompts="1" count="1">
    <dataValidation type="list" allowBlank="1" showInputMessage="1" showErrorMessage="1" sqref="E24" xr:uid="{E073D75D-2F6F-4518-95F9-9BA29C4D96F1}">
      <formula1>"Yes,No"</formula1>
    </dataValidation>
  </dataValidations>
  <hyperlinks>
    <hyperlink ref="M27" r:id="rId1" xr:uid="{3EC11A92-2A9E-42CA-9669-EB0401F2D30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6A3EB-B343-4064-AC7B-A0D74970B17E}">
  <dimension ref="A1:H64"/>
  <sheetViews>
    <sheetView zoomScale="89" workbookViewId="0">
      <selection activeCell="J4" sqref="J4"/>
    </sheetView>
  </sheetViews>
  <sheetFormatPr defaultRowHeight="15" x14ac:dyDescent="0.25"/>
  <cols>
    <col min="1" max="1" width="21.85546875" style="7" customWidth="1"/>
    <col min="2" max="2" width="13" style="7" customWidth="1"/>
    <col min="3" max="3" width="15.7109375" style="7" customWidth="1"/>
    <col min="4" max="4" width="21.85546875" style="7" customWidth="1"/>
    <col min="5" max="6" width="14.28515625" style="7" customWidth="1"/>
    <col min="7" max="7" width="16.42578125" style="10" customWidth="1"/>
    <col min="8" max="8" width="14" style="7" customWidth="1"/>
  </cols>
  <sheetData>
    <row r="1" spans="1:8" ht="29.45" customHeight="1" x14ac:dyDescent="0.3">
      <c r="A1" s="15" t="s">
        <v>108</v>
      </c>
    </row>
    <row r="2" spans="1:8" ht="29.45" customHeight="1" x14ac:dyDescent="0.3">
      <c r="A2" s="15">
        <f>Input!E9</f>
        <v>0</v>
      </c>
    </row>
    <row r="4" spans="1:8" ht="21" x14ac:dyDescent="0.35">
      <c r="A4" s="20" t="s">
        <v>99</v>
      </c>
      <c r="B4" s="11"/>
      <c r="G4" s="60" t="s">
        <v>107</v>
      </c>
    </row>
    <row r="5" spans="1:8" x14ac:dyDescent="0.25">
      <c r="A5" s="54" t="s">
        <v>4</v>
      </c>
      <c r="B5" s="55" t="s">
        <v>16</v>
      </c>
      <c r="C5" s="55" t="s">
        <v>17</v>
      </c>
      <c r="D5" s="55" t="s">
        <v>18</v>
      </c>
      <c r="E5" s="55" t="s">
        <v>29</v>
      </c>
      <c r="F5" s="55" t="s">
        <v>30</v>
      </c>
      <c r="G5" s="56" t="s">
        <v>31</v>
      </c>
    </row>
    <row r="6" spans="1:8" ht="15.75" thickBot="1" x14ac:dyDescent="0.3">
      <c r="A6" s="44" t="s">
        <v>5</v>
      </c>
      <c r="B6" s="7">
        <v>-4.4999999999999998E-2</v>
      </c>
      <c r="C6" s="7">
        <f>B6</f>
        <v>-4.4999999999999998E-2</v>
      </c>
      <c r="E6" s="7" t="e">
        <f>C6+D7+D8+D9+D10</f>
        <v>#NUM!</v>
      </c>
      <c r="F6" s="7" t="e">
        <f>EXP(E6)</f>
        <v>#NUM!</v>
      </c>
      <c r="G6" s="52" t="e">
        <f>1/(1+F6)</f>
        <v>#NUM!</v>
      </c>
      <c r="H6" s="11" t="s">
        <v>36</v>
      </c>
    </row>
    <row r="7" spans="1:8" x14ac:dyDescent="0.25">
      <c r="A7" s="50" t="s">
        <v>13</v>
      </c>
      <c r="B7" s="42">
        <f>Input!E48</f>
        <v>0</v>
      </c>
      <c r="C7" s="7" t="e">
        <f>LN(B7)</f>
        <v>#NUM!</v>
      </c>
      <c r="D7" s="7" t="e">
        <f>C7*Instructions!C38</f>
        <v>#NUM!</v>
      </c>
      <c r="E7" s="7" t="s">
        <v>32</v>
      </c>
      <c r="F7" s="7" t="s">
        <v>32</v>
      </c>
      <c r="G7" s="45"/>
    </row>
    <row r="8" spans="1:8" x14ac:dyDescent="0.25">
      <c r="A8" s="50" t="s">
        <v>14</v>
      </c>
      <c r="B8" s="43">
        <f>Input!E49</f>
        <v>0</v>
      </c>
      <c r="C8" s="7" t="e">
        <f t="shared" ref="C8:C10" si="0">LN(B8)</f>
        <v>#NUM!</v>
      </c>
      <c r="D8" s="7" t="e">
        <f>C8*Instructions!C39</f>
        <v>#NUM!</v>
      </c>
      <c r="E8" s="7" t="s">
        <v>32</v>
      </c>
      <c r="F8" s="7" t="s">
        <v>32</v>
      </c>
      <c r="G8" s="45"/>
    </row>
    <row r="9" spans="1:8" x14ac:dyDescent="0.25">
      <c r="A9" s="50" t="s">
        <v>22</v>
      </c>
      <c r="B9" s="43" t="e">
        <f>Input!E37</f>
        <v>#DIV/0!</v>
      </c>
      <c r="C9" s="7" t="e">
        <f t="shared" si="0"/>
        <v>#DIV/0!</v>
      </c>
      <c r="D9" s="7" t="e">
        <f>C9*Instructions!C40</f>
        <v>#DIV/0!</v>
      </c>
      <c r="E9" s="7" t="s">
        <v>32</v>
      </c>
      <c r="F9" s="7" t="s">
        <v>32</v>
      </c>
      <c r="G9" s="45"/>
    </row>
    <row r="10" spans="1:8" x14ac:dyDescent="0.25">
      <c r="A10" s="51" t="s">
        <v>15</v>
      </c>
      <c r="B10" s="47" t="e">
        <f>Input!E42</f>
        <v>#DIV/0!</v>
      </c>
      <c r="C10" s="48" t="e">
        <f t="shared" si="0"/>
        <v>#DIV/0!</v>
      </c>
      <c r="D10" s="48" t="e">
        <f>C10*Instructions!C41</f>
        <v>#DIV/0!</v>
      </c>
      <c r="E10" s="48" t="s">
        <v>32</v>
      </c>
      <c r="F10" s="48" t="s">
        <v>32</v>
      </c>
      <c r="G10" s="49"/>
    </row>
    <row r="11" spans="1:8" ht="15" customHeight="1" x14ac:dyDescent="0.25"/>
    <row r="12" spans="1:8" s="20" customFormat="1" ht="21.6" customHeight="1" x14ac:dyDescent="0.35">
      <c r="A12" s="20" t="s">
        <v>100</v>
      </c>
    </row>
    <row r="13" spans="1:8" ht="15.75" thickBot="1" x14ac:dyDescent="0.3">
      <c r="A13" s="57" t="s">
        <v>19</v>
      </c>
      <c r="B13" s="58" t="s">
        <v>16</v>
      </c>
      <c r="C13" s="58" t="s">
        <v>17</v>
      </c>
      <c r="D13" s="58" t="s">
        <v>18</v>
      </c>
      <c r="E13" s="58" t="s">
        <v>29</v>
      </c>
      <c r="F13" s="58" t="s">
        <v>30</v>
      </c>
      <c r="G13" s="59" t="s">
        <v>31</v>
      </c>
    </row>
    <row r="14" spans="1:8" ht="15.75" thickBot="1" x14ac:dyDescent="0.3">
      <c r="A14" s="44" t="s">
        <v>5</v>
      </c>
      <c r="B14" s="7">
        <v>-4.78</v>
      </c>
      <c r="C14" s="7">
        <f>B14</f>
        <v>-4.78</v>
      </c>
      <c r="E14" s="7" t="e">
        <f>C14+D15+D16+D17+D18</f>
        <v>#NUM!</v>
      </c>
      <c r="F14" s="7" t="e">
        <f>EXP(E14)</f>
        <v>#NUM!</v>
      </c>
      <c r="G14" s="53" t="e">
        <f>1/(1+F14)</f>
        <v>#NUM!</v>
      </c>
      <c r="H14" s="11" t="s">
        <v>39</v>
      </c>
    </row>
    <row r="15" spans="1:8" x14ac:dyDescent="0.25">
      <c r="A15" s="44" t="s">
        <v>13</v>
      </c>
      <c r="B15" s="42">
        <f>Input!E48</f>
        <v>0</v>
      </c>
      <c r="C15" s="7" t="e">
        <f>LN(B15)</f>
        <v>#NUM!</v>
      </c>
      <c r="D15" s="7" t="e">
        <f>C15*Instructions!C44</f>
        <v>#NUM!</v>
      </c>
      <c r="E15" s="7" t="s">
        <v>32</v>
      </c>
      <c r="F15" s="7" t="s">
        <v>32</v>
      </c>
      <c r="G15" s="45"/>
    </row>
    <row r="16" spans="1:8" x14ac:dyDescent="0.25">
      <c r="A16" s="44" t="s">
        <v>14</v>
      </c>
      <c r="B16" s="43">
        <f>Input!E49</f>
        <v>0</v>
      </c>
      <c r="C16" s="7" t="e">
        <f t="shared" ref="C16:C18" si="1">LN(B16)</f>
        <v>#NUM!</v>
      </c>
      <c r="D16" s="7" t="e">
        <f>C16*Instructions!C45</f>
        <v>#NUM!</v>
      </c>
      <c r="E16" s="7" t="s">
        <v>32</v>
      </c>
      <c r="F16" s="7" t="s">
        <v>32</v>
      </c>
      <c r="G16" s="45"/>
    </row>
    <row r="17" spans="1:8" x14ac:dyDescent="0.25">
      <c r="A17" s="44" t="s">
        <v>25</v>
      </c>
      <c r="B17" s="43" t="e">
        <f>Input!E41</f>
        <v>#DIV/0!</v>
      </c>
      <c r="C17" s="7" t="e">
        <f t="shared" si="1"/>
        <v>#DIV/0!</v>
      </c>
      <c r="D17" s="7" t="e">
        <f>C17*Instructions!C46</f>
        <v>#DIV/0!</v>
      </c>
      <c r="E17" s="7" t="s">
        <v>32</v>
      </c>
      <c r="F17" s="7" t="s">
        <v>32</v>
      </c>
      <c r="G17" s="45"/>
    </row>
    <row r="18" spans="1:8" x14ac:dyDescent="0.25">
      <c r="A18" s="46" t="s">
        <v>24</v>
      </c>
      <c r="B18" s="47" t="e">
        <f>Input!E45</f>
        <v>#DIV/0!</v>
      </c>
      <c r="C18" s="48" t="e">
        <f t="shared" si="1"/>
        <v>#DIV/0!</v>
      </c>
      <c r="D18" s="48" t="e">
        <f>C18*Instructions!C47</f>
        <v>#DIV/0!</v>
      </c>
      <c r="E18" s="48" t="s">
        <v>32</v>
      </c>
      <c r="F18" s="48" t="s">
        <v>32</v>
      </c>
      <c r="G18" s="49"/>
    </row>
    <row r="20" spans="1:8" ht="21" x14ac:dyDescent="0.35">
      <c r="A20" s="20" t="s">
        <v>101</v>
      </c>
    </row>
    <row r="21" spans="1:8" x14ac:dyDescent="0.25">
      <c r="A21" s="54" t="s">
        <v>20</v>
      </c>
      <c r="B21" s="55" t="s">
        <v>16</v>
      </c>
      <c r="C21" s="55" t="s">
        <v>17</v>
      </c>
      <c r="D21" s="55" t="s">
        <v>18</v>
      </c>
      <c r="E21" s="55" t="s">
        <v>29</v>
      </c>
      <c r="F21" s="55" t="s">
        <v>30</v>
      </c>
      <c r="G21" s="56" t="s">
        <v>31</v>
      </c>
    </row>
    <row r="22" spans="1:8" ht="15.75" thickBot="1" x14ac:dyDescent="0.3">
      <c r="A22" s="44" t="s">
        <v>5</v>
      </c>
      <c r="B22" s="7">
        <v>-5.23</v>
      </c>
      <c r="C22" s="7">
        <f>B22</f>
        <v>-5.23</v>
      </c>
      <c r="E22" s="7" t="e">
        <f>C22+D23+D24+D25+D26</f>
        <v>#NUM!</v>
      </c>
      <c r="F22" s="7" t="e">
        <f>EXP(E22)</f>
        <v>#NUM!</v>
      </c>
      <c r="G22" s="52" t="e">
        <f>1/(1+F22)</f>
        <v>#NUM!</v>
      </c>
      <c r="H22" s="11" t="s">
        <v>40</v>
      </c>
    </row>
    <row r="23" spans="1:8" x14ac:dyDescent="0.25">
      <c r="A23" s="44" t="s">
        <v>13</v>
      </c>
      <c r="B23" s="42">
        <f>Input!E48</f>
        <v>0</v>
      </c>
      <c r="C23" s="7" t="e">
        <f>LN(B23)</f>
        <v>#NUM!</v>
      </c>
      <c r="D23" s="7" t="e">
        <f>C23*Instructions!C50</f>
        <v>#NUM!</v>
      </c>
      <c r="E23" s="7" t="s">
        <v>32</v>
      </c>
      <c r="F23" s="7" t="s">
        <v>32</v>
      </c>
      <c r="G23" s="45"/>
    </row>
    <row r="24" spans="1:8" x14ac:dyDescent="0.25">
      <c r="A24" s="44" t="s">
        <v>14</v>
      </c>
      <c r="B24" s="43">
        <f>Input!E49</f>
        <v>0</v>
      </c>
      <c r="C24" s="7" t="e">
        <f t="shared" ref="C24:C26" si="2">LN(B24)</f>
        <v>#NUM!</v>
      </c>
      <c r="D24" s="7" t="e">
        <f>C24*Instructions!C51</f>
        <v>#NUM!</v>
      </c>
      <c r="E24" s="7" t="s">
        <v>32</v>
      </c>
      <c r="F24" s="7" t="s">
        <v>32</v>
      </c>
      <c r="G24" s="45"/>
    </row>
    <row r="25" spans="1:8" x14ac:dyDescent="0.25">
      <c r="A25" s="44" t="s">
        <v>25</v>
      </c>
      <c r="B25" s="43" t="e">
        <f>Input!E41</f>
        <v>#DIV/0!</v>
      </c>
      <c r="C25" s="7" t="e">
        <f t="shared" si="2"/>
        <v>#DIV/0!</v>
      </c>
      <c r="D25" s="7" t="e">
        <f>C25*Instructions!C52</f>
        <v>#DIV/0!</v>
      </c>
      <c r="E25" s="7" t="s">
        <v>32</v>
      </c>
      <c r="F25" s="7" t="s">
        <v>32</v>
      </c>
      <c r="G25" s="45"/>
    </row>
    <row r="26" spans="1:8" x14ac:dyDescent="0.25">
      <c r="A26" s="46" t="s">
        <v>24</v>
      </c>
      <c r="B26" s="47" t="e">
        <f>Input!E45</f>
        <v>#DIV/0!</v>
      </c>
      <c r="C26" s="48" t="e">
        <f t="shared" si="2"/>
        <v>#DIV/0!</v>
      </c>
      <c r="D26" s="48" t="e">
        <f>C26*Instructions!C53</f>
        <v>#DIV/0!</v>
      </c>
      <c r="E26" s="48" t="s">
        <v>32</v>
      </c>
      <c r="F26" s="48" t="s">
        <v>32</v>
      </c>
      <c r="G26" s="49"/>
    </row>
    <row r="28" spans="1:8" ht="21" x14ac:dyDescent="0.35">
      <c r="A28" s="20" t="s">
        <v>106</v>
      </c>
    </row>
    <row r="29" spans="1:8" x14ac:dyDescent="0.25">
      <c r="A29" s="54" t="s">
        <v>21</v>
      </c>
      <c r="B29" s="55" t="s">
        <v>16</v>
      </c>
      <c r="C29" s="55" t="s">
        <v>17</v>
      </c>
      <c r="D29" s="55" t="s">
        <v>18</v>
      </c>
      <c r="E29" s="55" t="s">
        <v>29</v>
      </c>
      <c r="F29" s="55" t="s">
        <v>30</v>
      </c>
      <c r="G29" s="56" t="s">
        <v>31</v>
      </c>
    </row>
    <row r="30" spans="1:8" ht="15.75" thickBot="1" x14ac:dyDescent="0.3">
      <c r="A30" s="44" t="s">
        <v>5</v>
      </c>
      <c r="B30" s="7">
        <v>1.76</v>
      </c>
      <c r="C30" s="7">
        <f>B30</f>
        <v>1.76</v>
      </c>
      <c r="E30" s="7" t="s">
        <v>32</v>
      </c>
      <c r="F30" s="7" t="s">
        <v>32</v>
      </c>
      <c r="G30" s="52" t="e">
        <f>C30+D31+D32+D33+D34</f>
        <v>#NUM!</v>
      </c>
      <c r="H30" s="11" t="s">
        <v>35</v>
      </c>
    </row>
    <row r="31" spans="1:8" x14ac:dyDescent="0.25">
      <c r="A31" s="44" t="s">
        <v>13</v>
      </c>
      <c r="B31" s="42">
        <f>Input!E48</f>
        <v>0</v>
      </c>
      <c r="C31" s="7" t="e">
        <f>LN(B31)</f>
        <v>#NUM!</v>
      </c>
      <c r="D31" s="7" t="e">
        <f>C31*Instructions!C56</f>
        <v>#NUM!</v>
      </c>
      <c r="E31" s="7" t="s">
        <v>32</v>
      </c>
      <c r="F31" s="7" t="s">
        <v>32</v>
      </c>
      <c r="G31" s="45"/>
    </row>
    <row r="32" spans="1:8" x14ac:dyDescent="0.25">
      <c r="A32" s="44" t="s">
        <v>14</v>
      </c>
      <c r="B32" s="43">
        <f>Input!E49</f>
        <v>0</v>
      </c>
      <c r="C32" s="7" t="e">
        <f t="shared" ref="C32:C34" si="3">LN(B32)</f>
        <v>#NUM!</v>
      </c>
      <c r="D32" s="7" t="e">
        <f>C32*Instructions!C57</f>
        <v>#NUM!</v>
      </c>
      <c r="E32" s="7" t="s">
        <v>32</v>
      </c>
      <c r="F32" s="7" t="s">
        <v>32</v>
      </c>
      <c r="G32" s="45"/>
    </row>
    <row r="33" spans="1:7" x14ac:dyDescent="0.25">
      <c r="A33" s="44" t="s">
        <v>41</v>
      </c>
      <c r="B33" s="43" t="e">
        <f>Input!E38</f>
        <v>#DIV/0!</v>
      </c>
      <c r="C33" s="7" t="e">
        <f t="shared" si="3"/>
        <v>#DIV/0!</v>
      </c>
      <c r="D33" s="7" t="e">
        <f>C33*Instructions!C58</f>
        <v>#DIV/0!</v>
      </c>
      <c r="E33" s="7" t="s">
        <v>32</v>
      </c>
      <c r="F33" s="7" t="s">
        <v>32</v>
      </c>
      <c r="G33" s="45"/>
    </row>
    <row r="34" spans="1:7" x14ac:dyDescent="0.25">
      <c r="A34" s="46" t="s">
        <v>22</v>
      </c>
      <c r="B34" s="47" t="e">
        <f>Input!E37</f>
        <v>#DIV/0!</v>
      </c>
      <c r="C34" s="48" t="e">
        <f t="shared" si="3"/>
        <v>#DIV/0!</v>
      </c>
      <c r="D34" s="7" t="e">
        <f>C34*Instructions!C59</f>
        <v>#DIV/0!</v>
      </c>
      <c r="E34" s="48" t="s">
        <v>32</v>
      </c>
      <c r="F34" s="48" t="s">
        <v>32</v>
      </c>
      <c r="G34" s="49"/>
    </row>
    <row r="35" spans="1:7" ht="13.9" customHeight="1" x14ac:dyDescent="0.25"/>
    <row r="36" spans="1:7" ht="13.9" customHeight="1" x14ac:dyDescent="0.25"/>
    <row r="37" spans="1:7" ht="13.9" customHeight="1" x14ac:dyDescent="0.25"/>
    <row r="38" spans="1:7" ht="13.9" customHeight="1" x14ac:dyDescent="0.25"/>
    <row r="39" spans="1:7" ht="29.45" customHeight="1" x14ac:dyDescent="0.25"/>
    <row r="40" spans="1:7" ht="16.899999999999999" customHeight="1" x14ac:dyDescent="0.25"/>
    <row r="41" spans="1:7" ht="16.899999999999999" customHeight="1" x14ac:dyDescent="0.25"/>
    <row r="42" spans="1:7" ht="16.899999999999999" customHeight="1" x14ac:dyDescent="0.25"/>
    <row r="43" spans="1:7" ht="16.899999999999999" customHeight="1" x14ac:dyDescent="0.25"/>
    <row r="44" spans="1:7" ht="16.899999999999999" customHeight="1" x14ac:dyDescent="0.25"/>
    <row r="45" spans="1:7" ht="16.899999999999999" customHeight="1" x14ac:dyDescent="0.25">
      <c r="B45" s="7" t="s">
        <v>46</v>
      </c>
    </row>
    <row r="46" spans="1:7" ht="16.899999999999999" customHeight="1" x14ac:dyDescent="0.25"/>
    <row r="47" spans="1:7" ht="16.899999999999999" customHeight="1" x14ac:dyDescent="0.25"/>
    <row r="48" spans="1:7" ht="16.899999999999999" customHeight="1" x14ac:dyDescent="0.25"/>
    <row r="49" ht="16.899999999999999" customHeight="1" x14ac:dyDescent="0.25"/>
    <row r="50" ht="16.899999999999999" customHeight="1" x14ac:dyDescent="0.25"/>
    <row r="51" ht="16.899999999999999" customHeight="1" x14ac:dyDescent="0.25"/>
    <row r="52" ht="16.899999999999999" customHeight="1" x14ac:dyDescent="0.25"/>
    <row r="53" ht="16.899999999999999" customHeight="1" x14ac:dyDescent="0.25"/>
    <row r="54" ht="16.899999999999999" customHeight="1" x14ac:dyDescent="0.25"/>
    <row r="55" ht="16.899999999999999" customHeight="1" x14ac:dyDescent="0.25"/>
    <row r="56" ht="16.899999999999999" customHeight="1" x14ac:dyDescent="0.25"/>
    <row r="57" ht="16.899999999999999" customHeight="1" x14ac:dyDescent="0.25"/>
    <row r="58" ht="16.899999999999999" customHeight="1" x14ac:dyDescent="0.25"/>
    <row r="59" ht="16.899999999999999" customHeight="1" x14ac:dyDescent="0.25"/>
    <row r="60" ht="16.899999999999999" customHeight="1" x14ac:dyDescent="0.25"/>
    <row r="61" ht="16.899999999999999" customHeight="1" x14ac:dyDescent="0.25"/>
    <row r="62" ht="16.899999999999999" customHeight="1" x14ac:dyDescent="0.25"/>
    <row r="63" ht="16.899999999999999" customHeight="1" x14ac:dyDescent="0.25"/>
    <row r="64" ht="16.899999999999999" customHeight="1" x14ac:dyDescent="0.2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4f6cb59-cbe6-41b5-a9db-eacec253e177" xsi:nil="true"/>
    <lcf76f155ced4ddcb4097134ff3c332f xmlns="a2c698e1-2d77-42e8-aac5-3e909622d876">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6155667F9881B4BA7A1677CC00602EB" ma:contentTypeVersion="16" ma:contentTypeDescription="Create a new document." ma:contentTypeScope="" ma:versionID="fcfc7532eee482edd61e73de3170d164">
  <xsd:schema xmlns:xsd="http://www.w3.org/2001/XMLSchema" xmlns:xs="http://www.w3.org/2001/XMLSchema" xmlns:p="http://schemas.microsoft.com/office/2006/metadata/properties" xmlns:ns2="a2c698e1-2d77-42e8-aac5-3e909622d876" xmlns:ns3="94f6cb59-cbe6-41b5-a9db-eacec253e177" targetNamespace="http://schemas.microsoft.com/office/2006/metadata/properties" ma:root="true" ma:fieldsID="4e6d72f93d5690f15fed8b2d8f4fed22" ns2:_="" ns3:_="">
    <xsd:import namespace="a2c698e1-2d77-42e8-aac5-3e909622d876"/>
    <xsd:import namespace="94f6cb59-cbe6-41b5-a9db-eacec253e17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c698e1-2d77-42e8-aac5-3e909622d8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0067f10-bfb6-4e40-a26b-11675d44c69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f6cb59-cbe6-41b5-a9db-eacec253e17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2bc0251-423f-408a-ac0f-8bb46f030e87}" ma:internalName="TaxCatchAll" ma:showField="CatchAllData" ma:web="94f6cb59-cbe6-41b5-a9db-eacec253e17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F089A7-6733-4161-A9B5-C25A7901C0BB}">
  <ds:schemaRefs>
    <ds:schemaRef ds:uri="http://schemas.microsoft.com/office/2006/metadata/properties"/>
    <ds:schemaRef ds:uri="http://schemas.microsoft.com/office/infopath/2007/PartnerControls"/>
    <ds:schemaRef ds:uri="94f6cb59-cbe6-41b5-a9db-eacec253e177"/>
    <ds:schemaRef ds:uri="a2c698e1-2d77-42e8-aac5-3e909622d876"/>
  </ds:schemaRefs>
</ds:datastoreItem>
</file>

<file path=customXml/itemProps2.xml><?xml version="1.0" encoding="utf-8"?>
<ds:datastoreItem xmlns:ds="http://schemas.openxmlformats.org/officeDocument/2006/customXml" ds:itemID="{87A63D34-668C-41B3-A34F-C8E3E741162F}">
  <ds:schemaRefs>
    <ds:schemaRef ds:uri="http://schemas.microsoft.com/sharepoint/v3/contenttype/forms"/>
  </ds:schemaRefs>
</ds:datastoreItem>
</file>

<file path=customXml/itemProps3.xml><?xml version="1.0" encoding="utf-8"?>
<ds:datastoreItem xmlns:ds="http://schemas.openxmlformats.org/officeDocument/2006/customXml" ds:itemID="{B78C86B2-465C-45AC-9E42-F51897C591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c698e1-2d77-42e8-aac5-3e909622d876"/>
    <ds:schemaRef ds:uri="94f6cb59-cbe6-41b5-a9db-eacec253e1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Instructions</vt:lpstr>
      <vt:lpstr>Input</vt:lpstr>
      <vt:lpstr>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Wookjae Yang</dc:creator>
  <cp:lastModifiedBy>DiAngelis, Heather</cp:lastModifiedBy>
  <dcterms:created xsi:type="dcterms:W3CDTF">2021-09-15T20:12:08Z</dcterms:created>
  <dcterms:modified xsi:type="dcterms:W3CDTF">2023-12-08T20:39:29Z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0x01010066155667F9881B4BA7A1677CC00602EB</vt:lpwstr>
  </property>
  <property fmtid="{D5CDD505-2E9C-101B-9397-08002B2CF9AE}" pid="3" name="MediaServiceImageTags">
    <vt:lpwstr/>
  </property>
</Properties>
</file>